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9975" tabRatio="919" firstSheet="2" activeTab="9"/>
  </bookViews>
  <sheets>
    <sheet name="Прил. 1 (1)" sheetId="1" r:id="rId1"/>
    <sheet name="Прил. 2 (2)" sheetId="2" r:id="rId2"/>
    <sheet name="Прил 3 (5)" sheetId="3" r:id="rId3"/>
    <sheet name="Прил. 4 (6)" sheetId="4" r:id="rId4"/>
    <sheet name="Прил. 5 (7)" sheetId="5" r:id="rId5"/>
    <sheet name="Прил. 6 (8)" sheetId="6" r:id="rId6"/>
    <sheet name="прил. 7 (9)" sheetId="7" r:id="rId7"/>
    <sheet name="Прил. 8 (10)" sheetId="8" r:id="rId8"/>
    <sheet name="Прил. 9 (11)" sheetId="9" r:id="rId9"/>
    <sheet name="Прил. 10 (12)" sheetId="10" r:id="rId10"/>
  </sheets>
  <externalReferences>
    <externalReference r:id="rId13"/>
    <externalReference r:id="rId14"/>
  </externalReferences>
  <definedNames>
    <definedName name="_xlnm._FilterDatabase" localSheetId="4" hidden="1">'Прил. 5 (7)'!$A$23:$O$824</definedName>
    <definedName name="_xlnm._FilterDatabase" localSheetId="6" hidden="1">'прил. 7 (9)'!$A$24:$AM$41</definedName>
    <definedName name="_xlnm.Print_Titles" localSheetId="2">'Прил 3 (5)'!$23:$23</definedName>
    <definedName name="_xlnm.Print_Titles" localSheetId="0">'Прил. 1 (1)'!$22:$22</definedName>
    <definedName name="_xlnm.Print_Titles" localSheetId="1">'Прил. 2 (2)'!$24:$24</definedName>
    <definedName name="_xlnm.Print_Titles" localSheetId="3">'Прил. 4 (6)'!$23:$23</definedName>
    <definedName name="_xlnm.Print_Titles" localSheetId="4">'Прил. 5 (7)'!$23:$23</definedName>
    <definedName name="_xlnm.Print_Titles" localSheetId="5">'Прил. 6 (8)'!$26:$26</definedName>
    <definedName name="_xlnm.Print_Titles" localSheetId="6">'прил. 7 (9)'!$24:$24</definedName>
    <definedName name="_xlnm.Print_Titles" localSheetId="7">'Прил. 8 (10)'!$21:$21</definedName>
    <definedName name="_xlnm.Print_Titles" localSheetId="8">'Прил. 9 (11)'!$22:$22</definedName>
    <definedName name="_xlnm.Print_Area" localSheetId="2">'Прил 3 (5)'!$A$1:$C$51</definedName>
    <definedName name="_xlnm.Print_Area" localSheetId="0">'Прил. 1 (1)'!$A$1:$D$266</definedName>
    <definedName name="_xlnm.Print_Area" localSheetId="9">'Прил. 10 (12)'!$A$1:$B$38</definedName>
    <definedName name="_xlnm.Print_Area" localSheetId="1">'Прил. 2 (2)'!$A$1:$I$122</definedName>
    <definedName name="_xlnm.Print_Area" localSheetId="4">'Прил. 5 (7)'!$A$1:$O$825</definedName>
    <definedName name="_xlnm.Print_Area" localSheetId="5">'Прил. 6 (8)'!$A$1:$P$102</definedName>
    <definedName name="_xlnm.Print_Area" localSheetId="6">'прил. 7 (9)'!$A$1:$I$45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<sst xmlns="http://schemas.openxmlformats.org/spreadsheetml/2006/main" count="2959" uniqueCount="1040">
  <si>
    <t>Субвенция на выполнение полномочий по обеспечению полноценным питанием беременных женщин, кормящих матерей, а также детей в возрасте до трех лет, в т.ч. через специальные пункты питания и магазины по заключению врачей (за счет средств краевого бюджета)</t>
  </si>
  <si>
    <t>Субвенция для осуществления государственных полномочий по социальному обслуживанию. граждан (средства краевого бюджета-содержание Центра)</t>
  </si>
  <si>
    <t>Центр социального обслуживания населения (краевые средства)</t>
  </si>
  <si>
    <t>Центр социального обслуживания населения (администрирование государственных полномочий по отделу выплат субсидий, средства краевого бюджета)</t>
  </si>
  <si>
    <t>ФЦП "Повышение устойчивости жилых домов, основных объектов и систем жизнеобеспечения в сейсмических районах Российской Федерации на 2009 - 2013 годы", сейсмоусиление жилых домов, Сейсмоусиление здания жилого дома №9/8 по проспекту 50 лет Октября в г.Петропавловске Камчатском (за счет остатков средств на 01.01.2010)</t>
  </si>
  <si>
    <t>Субсидии на сейсмоусиление жилых домов - Сейсмоусиление здания жилого дома № 7 по ул. Давыдова г. Петропавловск-Камчатский 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2009-2013 годы" (за счет остатков средств федерального бюджета на 01.01.2010, софинансирование)</t>
  </si>
  <si>
    <t>Программа муниципальных внутренних заимствований Петропавловск-Камчатского городского округа на 2010 год</t>
  </si>
  <si>
    <t xml:space="preserve"> Внутренние заимствования (привлечение/погашение)</t>
  </si>
  <si>
    <t>Государственные ценные бумаги</t>
  </si>
  <si>
    <t>привлечение средств</t>
  </si>
  <si>
    <t>погашение основной суммы задолженности</t>
  </si>
  <si>
    <t xml:space="preserve">                    в. т.ч. прошлых лет</t>
  </si>
  <si>
    <t>Кредитные соглашения и договоры, заключенные от имени Петропавловск-Камчатского городского округа</t>
  </si>
  <si>
    <t>получение кредитов</t>
  </si>
  <si>
    <t>погашение основной суммы долга</t>
  </si>
  <si>
    <t>Бюджетные кредиты (ссуды) из федерального бюджета</t>
  </si>
  <si>
    <t xml:space="preserve">                   в. т.ч. прошлых лет</t>
  </si>
  <si>
    <t>Прочие источники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</si>
  <si>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</si>
  <si>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</si>
  <si>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имущество организаций по имуществу, не входящему в Единую систему газоснабжения</t>
  </si>
  <si>
    <t xml:space="preserve">Единый сельскохозяйственный налог </t>
  </si>
  <si>
    <t>Налог, взимаемый с налогоплательщиков, выбравших в качестве объекта налогообложения  доходы</t>
  </si>
  <si>
    <t>01 06 00 00 00 0000 000</t>
  </si>
  <si>
    <t>Иные источники внутреннего финансирования дефицитов бюджетов</t>
  </si>
  <si>
    <t>01 06 04 00 00 0000 000</t>
  </si>
  <si>
    <t>Исполнение государственных и муниципальных гарантий в валюте Российской Федерации</t>
  </si>
  <si>
    <t xml:space="preserve">01 06 04 00 00 0000 800  </t>
  </si>
  <si>
    <t>Исполнение государственных  и  муниципальных гарантий в  валюте  Российской  Федерации  в случае, если исполнение гарантом государственных и муниципальных гарантий ведет  к  возникновению права регрессного требования гаранта к принципалу   либо обусловлено уступкой гаранту прав требования бенефициара к принципалу</t>
  </si>
  <si>
    <t xml:space="preserve">01 06 04 00 04 0000 810  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</si>
  <si>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 ведет  к 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</si>
  <si>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</si>
  <si>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</si>
  <si>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</si>
  <si>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</si>
  <si>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01 06 05 01 04 0000 640</t>
  </si>
  <si>
    <t>Возврат бюджетных кредитов, предоставленных юридическим лицам из бюджетов городского округа в валюте Российской Федерации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</si>
  <si>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</si>
  <si>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</si>
  <si>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Погашение кредиторской задолженности по Реабилитации несовершеннолетних, возвратившихся из спец.учебно-воспитательных учреждений закрытого типа и учреждений уголовно-исполнительной системы на территории Петропавловск-Камчатского городского округа на 2008-2010 годы</t>
  </si>
  <si>
    <t>Стационарная медицинская помощь</t>
  </si>
  <si>
    <t>Больницы, клиники, госпитали, медико-санитарные части</t>
  </si>
  <si>
    <t>Родильные дома</t>
  </si>
  <si>
    <t>Амбулаторная помощь</t>
  </si>
  <si>
    <t>Поликлиники, амбулатории, диагностические центры</t>
  </si>
  <si>
    <t xml:space="preserve">Субвенция на выполнение государственных полномочий Камчатского края по предоставлению дополнительной меры социальной поддержки по обеспечению продуктами питания беременных женщин, кормящих матерей, а также детей в возрасте до трех лет, проживающих в Камчатском крае, среднедушевой доход семьи которых ниже прожиточного минимума, установленного в Камчатском крае </t>
  </si>
  <si>
    <t>Медицинская помощь в дневных стационарах всех типов</t>
  </si>
  <si>
    <t xml:space="preserve">Скорая медицинская помощь </t>
  </si>
  <si>
    <t>Станции скорой и неотложной помощи</t>
  </si>
  <si>
    <t>Физическая культура и спорт</t>
  </si>
  <si>
    <t>Субсидии некоммерческим организациям</t>
  </si>
  <si>
    <t>Субсидии автономному учреждению физической культуры и спорта "Лыжная база "Лесная" на оказание муниципальных услуг</t>
  </si>
  <si>
    <t>Учреждения, обеспечивающие предоставление услуг в сфере здравоохранения</t>
  </si>
  <si>
    <t xml:space="preserve">Мероприятия в области спорта </t>
  </si>
  <si>
    <t>Мероприятия в области здравоохранения</t>
  </si>
  <si>
    <t>Дома ребенка</t>
  </si>
  <si>
    <t>Мероприятия в области спорта и физической культуры</t>
  </si>
  <si>
    <t>Мероприятия в области здравоохранения по профилактике заболеваний (проведение иммунизации)</t>
  </si>
  <si>
    <t>Муниципальная долгосрочная целевая программа «Приобретение медицинского оборудования для муниципальных учреждений здравоохранения Петропавловск-Камчатского городского округа на 2010-2014 годы»</t>
  </si>
  <si>
    <t>Пенсионное обеспечение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</si>
  <si>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</si>
  <si>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</si>
  <si>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</si>
  <si>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</si>
  <si>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</si>
  <si>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</si>
  <si>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Социальная помощь</t>
  </si>
  <si>
    <t>Федеральный закон от 12 января 1996 года № 8-ФЗ "О погребении и похоронном деле"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</si>
  <si>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</si>
  <si>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Предоставление гражданам субсидий на оплату жилого помещения и коммунальных услуг</t>
  </si>
  <si>
    <t>Муниципальная социальная поддержка отдельных категорий граждан при оплате жилого помещения и коммунальных услуг</t>
  </si>
  <si>
    <t>I ДОХОДЫ</t>
  </si>
  <si>
    <t>Итого доходов:</t>
  </si>
  <si>
    <t>II РАСХОДЫ</t>
  </si>
  <si>
    <t>Субвенции бюджетам городских округов на выполнение передаваемых полномочий субъектов Российской Федерации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</si>
  <si>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</si>
  <si>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</si>
  <si>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2 02 03027 04 0000 151</t>
  </si>
  <si>
    <t xml:space="preserve"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</t>
  </si>
  <si>
    <t>2 02 03029 04 0000 151</t>
  </si>
  <si>
    <t xml:space="preserve"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</si>
  <si>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2 02 03055 04 0000 151</t>
  </si>
  <si>
    <t>Субвенции бюджетам городских округов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</si>
  <si>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2 02 03059 04 0000 151</t>
  </si>
  <si>
    <t>Субвенции бюджетам городских округов на государственную поддержку внедрения комплексных мер модернизации образования</t>
  </si>
  <si>
    <t>2 02 03068 04 0000 151</t>
  </si>
  <si>
    <t>Субвенции бюджетам городских округов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</si>
  <si>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2 02 03999 04 0000 151</t>
  </si>
  <si>
    <t>Прочие субвенции бюджетам городских округов</t>
  </si>
  <si>
    <t>2 02 04012 04 0000 151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</si>
  <si>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</si>
  <si>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2 02 09013 04 0000 151</t>
  </si>
  <si>
    <t>Прочие безвозмездные поступления в бюджеты городских округов от федерального бюджета</t>
  </si>
  <si>
    <t>Прочие безвозмездные поступления в бюджеты городских округов</t>
  </si>
  <si>
    <t>3 01 01040 04 0000 120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</si>
  <si>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</si>
  <si>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3 01 02040 04 0000 120</t>
  </si>
  <si>
    <t>Прочие доходы от собственности, получаемые учреждениями, находящимися в ведении органов местного самоуправления городских округов</t>
  </si>
  <si>
    <t>3 02 01040 04 0000 130</t>
  </si>
  <si>
    <t>Доходы от оказания услуг учреждениями, находящимися в ведении органов местного самоуправления городских округов</t>
  </si>
  <si>
    <t>3 03 01040 04 0000 180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</si>
  <si>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</si>
  <si>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3 03 02040 04 0000 180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</si>
  <si>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городских округов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</si>
  <si>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</si>
  <si>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</si>
  <si>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3 03 04040 04 0000 180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</si>
  <si>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</si>
  <si>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3 03 05040 04 0000 180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</si>
  <si>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</si>
  <si>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</si>
  <si>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</si>
  <si>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</si>
  <si>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</si>
  <si>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3 04 04000 04 0000 180</t>
  </si>
  <si>
    <t>Целевые отчисления от лотерей городских округов</t>
  </si>
  <si>
    <t>Мероприятия в области социальной политики - Расходы в связи с реализацией Постановления Главы Петропавловск-Камчатского городского округа от 30.08.2007 №2025 (компенсация части родительской платы малообеспеченным семьям за содержание детей в муниципальных образовательных учреждениях Петропавловск-Камчатского городского округа)</t>
  </si>
  <si>
    <t>Мероприятия в области социальной политики (оказание зубопротезной помощи)</t>
  </si>
  <si>
    <t>Мероприятия по осуществлению мер по реабилитации несовершеннолетних специальной категории (на осуществление текущей деятельности Комиссии по делам несовершеннолетних и защите их прав)</t>
  </si>
  <si>
    <t>5.</t>
  </si>
  <si>
    <t>Городская Дума Петропавловск-Камчатского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</si>
  <si>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</si>
  <si>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Городская Дума Петропавловск-Камчатского городского округа 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</si>
  <si>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</si>
  <si>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</si>
  <si>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6.</t>
  </si>
  <si>
    <t>Контрольно счетная палата Петропавловск-Камчатского городского округа</t>
  </si>
  <si>
    <t>Контрольно-счетная палата Петропавловск-Камчатского городского округа</t>
  </si>
  <si>
    <t>Руководитель Контрольно-счетной палаты</t>
  </si>
  <si>
    <t>7.</t>
  </si>
  <si>
    <t>Управление культуры г.Петропавловска-Камчатского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</si>
  <si>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</si>
  <si>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Управление культуры г. Петропавловска-Камчатского</t>
  </si>
  <si>
    <t>8.</t>
  </si>
  <si>
    <t>Управление социальной поддержки населения Петропавловск-Камчатского городского округа</t>
  </si>
  <si>
    <t>Мероприятия в области социальной политики - Расходы в связи с реализацией Постановления Главы Петропавловск-Камчатского городского округа от 29.12.2008 №3705 (рента)</t>
  </si>
  <si>
    <t>9.</t>
  </si>
  <si>
    <t xml:space="preserve">Муниципальное учреждение "Долговой центр г. Петропавловска-Камчатского" </t>
  </si>
  <si>
    <t>10.</t>
  </si>
  <si>
    <t>Комитет по управлению имуществом Петропавловск-Камчатского городского округа</t>
  </si>
  <si>
    <t>Субсидии муниципальному автономному учреждению "Ресурсный центр Петропавловск-Камчатского городского округа"</t>
  </si>
  <si>
    <t>Доходы бюджета Петропавловск - Камчатского городского округа на 2010 год</t>
  </si>
  <si>
    <t>Наименование показателей</t>
  </si>
  <si>
    <t>Коды классификации доходов</t>
  </si>
  <si>
    <t>Администратор</t>
  </si>
  <si>
    <t>Вид доходов</t>
  </si>
  <si>
    <t>Подвид доходов</t>
  </si>
  <si>
    <t>КОСГУ</t>
  </si>
  <si>
    <t>Группа</t>
  </si>
  <si>
    <t>Подгруппа</t>
  </si>
  <si>
    <t>Статья и подстатья</t>
  </si>
  <si>
    <t>Элемент</t>
  </si>
  <si>
    <t>I.Налоговые и неналоговые доходы</t>
  </si>
  <si>
    <t>1</t>
  </si>
  <si>
    <t>00</t>
  </si>
  <si>
    <t>00000</t>
  </si>
  <si>
    <t>НАЛОГИ НА ПРИБЫЛЬ, ДОХОДЫ</t>
  </si>
  <si>
    <t>01</t>
  </si>
  <si>
    <t>Налог на прибыль организаций</t>
  </si>
  <si>
    <t>01014</t>
  </si>
  <si>
    <t>110</t>
  </si>
  <si>
    <t>Налог на прибыль организаций, зачисляемый в бюджеты субъектов  Российской федерации</t>
  </si>
  <si>
    <t>01012</t>
  </si>
  <si>
    <t>02</t>
  </si>
  <si>
    <t xml:space="preserve">Налог на доходы  физических лиц </t>
  </si>
  <si>
    <t>02040</t>
  </si>
  <si>
    <t>НАЛОГИ НА СОВОКУПНЫЙ ДОХОД</t>
  </si>
  <si>
    <t>05</t>
  </si>
  <si>
    <t>Единый налог, взимаемый в связи  с  применением  упрощенной системы налогообложения</t>
  </si>
  <si>
    <t>01020</t>
  </si>
  <si>
    <t>01010</t>
  </si>
  <si>
    <t xml:space="preserve">Единый налог на вмененный доход для отдельных видов деятельности </t>
  </si>
  <si>
    <t>02000</t>
  </si>
  <si>
    <t>03000</t>
  </si>
  <si>
    <t>НАЛОГИ НА ИМУЩЕСТВО</t>
  </si>
  <si>
    <t>06</t>
  </si>
  <si>
    <t>Налог на имущество физических лиц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</si>
  <si>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</si>
  <si>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04</t>
  </si>
  <si>
    <t xml:space="preserve">Налог на имущество организаций </t>
  </si>
  <si>
    <t>02020</t>
  </si>
  <si>
    <t>02010</t>
  </si>
  <si>
    <t>Земельный налог</t>
  </si>
  <si>
    <t>06012</t>
  </si>
  <si>
    <t>ГОСУДАРСТВЕННАЯ ПОШЛИНА</t>
  </si>
  <si>
    <t>08</t>
  </si>
  <si>
    <t>Государственная пошлина по делам, рассматриваемым в судах общей юрисдикции, мировыми судьями</t>
  </si>
  <si>
    <t>03010</t>
  </si>
  <si>
    <t>07140</t>
  </si>
  <si>
    <t xml:space="preserve">Государственная пошлина за выдачу разрешения на установку рекламной конструкции </t>
  </si>
  <si>
    <t>07150</t>
  </si>
  <si>
    <t>ЗАДОЛЖЕННОСТЬ И ПЕРЕРАСЧЕТЫ ПО ОТМЕНЕННЫМ НАЛОГАМ, СБОРАМ И ИНЫМ ОБЯЗАТЕЛЬНЫМ ПЛАТЕЖАМ</t>
  </si>
  <si>
    <t>09</t>
  </si>
  <si>
    <t>ДОХОДЫ ОТ ИСПОЛЬЗОВАНИЯ ИМУЩЕСТВА, НАХОДЯЩЕГОСЯ В ГОСУДАРСТВЕННОЙ И МУНИЦИПАЛЬНОЙ СОБСТВЕННОСТИ</t>
  </si>
  <si>
    <t>11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</si>
  <si>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</si>
  <si>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01040</t>
  </si>
  <si>
    <t>120</t>
  </si>
  <si>
    <t>05010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</si>
  <si>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</si>
  <si>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05020</t>
  </si>
  <si>
    <t>Доходы от перечисления части прибыли, остающейся после уплаты налогов и  иных обязательных платежей муниципальных унитарных предприятий, созданных городскими округами</t>
  </si>
  <si>
    <t>07014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</si>
  <si>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</si>
  <si>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09044</t>
  </si>
  <si>
    <t>ПЛАТЕЖИ ПРИ ПОЛЬЗОВАНИИ ПРИРОДНЫМИ РЕСУРСАМИ</t>
  </si>
  <si>
    <t>12</t>
  </si>
  <si>
    <t>01000</t>
  </si>
  <si>
    <t>ДОХОДЫ ОТ ОКАЗАНИЯ ПЛАТНЫХ УСЛУГ И КОМПЕНСАЦИИ ЗАТРАТ ГОСУДАРСТВА</t>
  </si>
  <si>
    <t>13</t>
  </si>
  <si>
    <t>Прочие доходы от оказания платных услуг и компенсации затрат государства</t>
  </si>
  <si>
    <t>03040</t>
  </si>
  <si>
    <t>130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</si>
  <si>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</si>
  <si>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</si>
  <si>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</si>
  <si>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02033</t>
  </si>
  <si>
    <t>410</t>
  </si>
  <si>
    <t>ШТРАФЫ, САНКЦИИ, ВОЗМЕЩЕНИЕ УЩЕРБА</t>
  </si>
  <si>
    <t>16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</si>
  <si>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 </t>
  </si>
  <si>
    <t>08000</t>
  </si>
  <si>
    <t>140</t>
  </si>
  <si>
    <t>23040</t>
  </si>
  <si>
    <t>25010</t>
  </si>
  <si>
    <t>25030</t>
  </si>
  <si>
    <t>25050</t>
  </si>
  <si>
    <t>Денежные взыскания (штрафы) за нарушение земельного законодательства</t>
  </si>
  <si>
    <t>25060</t>
  </si>
  <si>
    <t>28000</t>
  </si>
  <si>
    <t>30000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</si>
  <si>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</si>
  <si>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33040</t>
  </si>
  <si>
    <t>Прочие поступления от денежных взысканий (штрафов) и иных сумм в возмещение ущерба</t>
  </si>
  <si>
    <t>90040</t>
  </si>
  <si>
    <t>ПРОЧИЕ НЕНАЛОГОВЫЕ ДОХОДЫ</t>
  </si>
  <si>
    <t>17</t>
  </si>
  <si>
    <t xml:space="preserve">Прочие неналоговые доходы </t>
  </si>
  <si>
    <t>05040</t>
  </si>
  <si>
    <t>180</t>
  </si>
  <si>
    <t>ВОЗВРАТ ОСТАТКОВ СУБСИДИЙ И СУБВЕНЦИЙ ПРОШЛЫХ ЛЕТ</t>
  </si>
  <si>
    <t>Возврат остатков субсидий и субвенций из бюджета городского округа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</si>
  <si>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</si>
  <si>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</si>
  <si>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</si>
  <si>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01001</t>
  </si>
  <si>
    <t>151</t>
  </si>
  <si>
    <t>Субсидии бюджетам субъектов  Российской Федерации и муниципальных образований (межбюджетные субсидии)</t>
  </si>
  <si>
    <t>02999</t>
  </si>
  <si>
    <t>Субсидии в целях софинансирования расходных обязательств в Камчатском крае по комплектованию книжных фондов библиотек, финансируемых из местных бюджетов (федеральные средства)</t>
  </si>
  <si>
    <t>02068</t>
  </si>
  <si>
    <t>Субсидия на реконструкцию площадки вокруг памятника  В.И.Ленину на Театральной площади, городского округа. Петропавловск-Камчатский</t>
  </si>
  <si>
    <t>02077</t>
  </si>
  <si>
    <t>Субсидия на сейсмоусиление роддома №2 по ул. Строительная, 1а в городского округа. Петропавловск-Камчатском (погашение кредиторской задолженности)</t>
  </si>
  <si>
    <t xml:space="preserve"> Субсидии на строительство сейсмостойких жилых домов - Группа жилых домов в квартале 115 А  (за счет остатков средств федерального бюджета на 01.01.2010, софинансирование)</t>
  </si>
  <si>
    <t>Субсидии на сейсмоусиление здания жилого дома № 7 по ул. Давыдова ( за счет остатков средств федерального бюджета на 01.01.2010, софинансирование)</t>
  </si>
  <si>
    <t>Субсидии на сейсмоусиление здания жилого дома №9/8 по проспекту 50 лет Октября в г.Петропавловске-Камчатском (за счет средств остатков федерального бюджета на 01.01.2010, (софинансирование)</t>
  </si>
  <si>
    <t>Субсидии в целях софинансирования расходных обязательств муниципальных образований, связанных с проведением капитального ремонта в соответствии со ст. 158 Жилищного Кодекса Российской Федерации (краевые средства)</t>
  </si>
  <si>
    <t>Субсидии в целях  софинансирования расходных обязательств муниципальных образований по организации оказания первичной медико-санитарной помощи в амбулаторно-поликлинических, стационарно-поликлинических и больничных учреждениях, медицинской помощи женщинам в период беременности, во время и после родов в части обеспечения отдельных категорий граждан лекарственными средствами и изделиями медицинского назначения (краевые средства)</t>
  </si>
  <si>
    <t>Субсидии в целях софинансирования расходных обязательств муниципальных образований по оплате труда работников, финансируемых из местных бюджетов (краевые средства)</t>
  </si>
  <si>
    <t>Субсидии в целях софинансирования расходных обязательств муниципальных образований по комплектованию книжных фондов библиотек, финансируемых из местных бюджетов (федеральные средства)</t>
  </si>
  <si>
    <t>Субсидии в целях софинансирования расходных обязательств муниципальных районов и городских округов в камчатском крае по организации отдыха детей в каникулярное время (краевые средства)</t>
  </si>
  <si>
    <t>Субсидии на реализацию долгосрочной целевой программы "установка коллективных (общедомовых ) приборов учета на отпуск коммунальных ресурсов в многоквартирных домах в Камчатском крае на 2010-2012 годы"</t>
  </si>
  <si>
    <t>Субсидии на реализацию долгосрочной целевой программы "Модернизация жилищно-коммунального комплекса и инженерной инфраструктуры Камчатского края на 2010-2012 годы" Энергосбережение</t>
  </si>
  <si>
    <t>Субсидии на реализацию долгосрочной целевой программы "Модернизация жилищно-коммунального комплекса и инженерной инфраструктуры Камчатского края на 2010-2012 годы" Питьевая вода</t>
  </si>
  <si>
    <t>Субсидии на реализацию долгосрочной целевой программы "Модернизация жилищно-коммунального комплекса и инженерной инфраструктуры Камчатского края на 2010-2012 годы" "Государственный и технический учет и техническая инвентаризация объектов жилищно-коммунального хозяйства"</t>
  </si>
  <si>
    <t>Субвенции бюджетам субъектов Российской Федерации и муниципальных образований</t>
  </si>
  <si>
    <t>03055</t>
  </si>
  <si>
    <t>Субвенция на выполнение государственных полномочий камчатского края по выплате вознаграждения за выполнение функции классного руководителя педагогическим работникам муниципальных образовательных учреждений в Камчатском крае (федеральные средства)</t>
  </si>
  <si>
    <t>03021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</si>
  <si>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(краевые средства)</t>
  </si>
  <si>
    <t>Субвенции на выполнение государственных полномочий Камчатского края по предоставлению гражданам субсидий на оплату жилых помещений и коммунальных услуг (краевые средства)</t>
  </si>
  <si>
    <t>03022</t>
  </si>
  <si>
    <t>Субвенция на выполнение государственных полномочий Камчатского края по социальному обслуживанию некоторых категорий граждан (краевые средства)</t>
  </si>
  <si>
    <t>03024</t>
  </si>
  <si>
    <t>Субвенции на выполнение государственных полномочий Камчатского края по образованию и организации деятельности районных (городских) комиссий по делам несовершеннолетних и защите их прав (краевые средства)</t>
  </si>
  <si>
    <t>Субвенция на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 (краевые средства)</t>
  </si>
  <si>
    <t>Субвенция на выполнение государственных полномочий Камчатского края по социальной поддержке детей-сирот и детей, оставшихся без попечения родителей, постоянно находящихся в учреждениях здравоохранения в Камчатском крае (краевые средства)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</si>
  <si>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совершеннолетние (Министерство социального развития Камчатского края)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</si>
  <si>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несовершеннолетние (Министерство образования и науки Камчатского края) (краевые средства)</t>
  </si>
  <si>
    <t>Субвенция на выполнение государственных полномочий Камчатского края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в Камчатском крае (краевые средства)</t>
  </si>
  <si>
    <t>Субвенции на выполнение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Камчатском крае (краевые средства)</t>
  </si>
  <si>
    <t>Субвенция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 (дошкольные образовательные учреждения, учреждения дополнительного образования детей, находящиеся в ведении органов управления образованием и органов управления культурой), имеющим ученые степени доктора наук, государственные награды СССР, РСФСР и Российской Федерации (Министерство образования)</t>
  </si>
  <si>
    <t>Субвенция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 (дошкольные образовательные учреждения, учреждения дополнительного образования детей, находящиеся в ведении органов управления образованием и органов управления культурой), имеющим ученые степени доктора наук, государственные награды СССР, РСФСР и Российской Федерации  
(Министерство культуры) (краевые средства)</t>
  </si>
  <si>
    <t>Субвенции на выполнение государственных полномочий Камчатского края по  предоставлению отдельных мер социальной поддержки гражданам в период обучения в муниципальных образовательных учреждениях в Камчатском крае (краевые средства)</t>
  </si>
  <si>
    <t>Субвенции на выполнение государственных полномочий Камчатского края по материально-техническому и организационному обеспечению деятельности административных комиссий (краевые средства)</t>
  </si>
  <si>
    <t>Субвенции на  выполнение государственных полномочий Камчатского края по социальной поддержке детей-сирот и детей, 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учреждениях), а также на оплату труда приемных родителей приемных семей (краевые средства)</t>
  </si>
  <si>
    <t>03027</t>
  </si>
  <si>
    <t>Субвенции на выполнение государственных полномочий по выплате компенсации части платы, взимаемой с родителей или иных  законных представителей за содержание ребенка в федеральных государственных и (или) муниципальных образовательных учреждениях в Камчатском крае, реализующих основную общеобразовательную программу дошкольного образования (краевые средства)</t>
  </si>
  <si>
    <t>03029</t>
  </si>
  <si>
    <t>Субвенции для осуществления выплат медицинскому персоналу фельдшерско-акушерских пунктов, учреждений и подразделений скорой медицинской помощи муниципальной системы здравоохранения в Камчатском крае (федеральные средства)</t>
  </si>
  <si>
    <t>04999</t>
  </si>
  <si>
    <t>Субсидии в целях софинансирования расходных обязательств на реализацию мероприятий по устранению нарушений лицензионных требований и замечаний надзорных органов в муниципальных общеобразовательных учреждениях в Камчатском крае</t>
  </si>
  <si>
    <t>Прочие межбюджетные трансферты, передаваемые  на  софинансирование расходных обязательств муниципальных образований по оплате коммунальных услуг бюджетными учреждениями, финансируемыми из местных бюджетов (краевые средства)</t>
  </si>
  <si>
    <t>Прочие межбюджетные трансферты, передаваемые бюджетам городских округов (краевые средства)</t>
  </si>
  <si>
    <t>ДОХОДЫ ОТ ПРЕДПРИНИМАТЕЛЬСКОЙ И ИНОЙ ПРИНОСЯЩЕЙ ДОХОД  ДЕЯТЕЛЬНОСТИ</t>
  </si>
  <si>
    <t>3</t>
  </si>
  <si>
    <t>ИТОГО ДОХОДОВ:</t>
  </si>
  <si>
    <t>0</t>
  </si>
  <si>
    <t>Приложение 10</t>
  </si>
  <si>
    <t>Субсидии юридическим лицам (реализация постановления администрации Петропавловск-Камчатского городского округа от 22.03.2010 № 761 «Об установлении уровня платы граждан за жилое помещение и коммунальные услуги на территории Петропавловск-Камчатского городского округа»)</t>
  </si>
  <si>
    <t>302 01040 04 0000 130</t>
  </si>
  <si>
    <t>303 01040 04 0000 180</t>
  </si>
  <si>
    <t>303 02040 04 0000 180</t>
  </si>
  <si>
    <t>303 03040 04 0000 180</t>
  </si>
  <si>
    <t>303 98040 04 0000 180</t>
  </si>
  <si>
    <t>303 99040 04 0000 180</t>
  </si>
  <si>
    <t>304 04000 04 0000 180</t>
  </si>
  <si>
    <t>111 05034 04 0000 120</t>
  </si>
  <si>
    <t>Доходы от сдачи в аренду имущества, находящегося в оперативном  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</si>
  <si>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</si>
  <si>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казенных)*</t>
  </si>
  <si>
    <t>113 03040 04 0000 130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</si>
  <si>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</si>
  <si>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117 05040 04 0000 180</t>
  </si>
  <si>
    <t>202 02021 04 0000 151</t>
  </si>
  <si>
    <t>Субсидии бюджетам городских округов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</si>
  <si>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</si>
  <si>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</si>
  <si>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202 02044 04 0000 151</t>
  </si>
  <si>
    <t xml:space="preserve">Субсидии бюджетам городских округов на обеспечение автомобильными дорогами новых микрорайонов
</t>
  </si>
  <si>
    <t>202 02077 04 0000 151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</si>
  <si>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образований*</t>
  </si>
  <si>
    <t>202 02078 04 0000 151</t>
  </si>
  <si>
    <t>Субсидии бюджетам городских округов на бюджетные инвестиции для модернизации объектов коммунальной инфраструктуры</t>
  </si>
  <si>
    <t>202 02080 04 0000 151</t>
  </si>
  <si>
    <t>Субсидии бюджетам городских округов для обеспечения земельных участков коммунальной инфраструктурой в целях жилищного строительства</t>
  </si>
  <si>
    <t>202 02088 04 0001 151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</si>
  <si>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</si>
  <si>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01 03 00 00 00 0000 700</t>
  </si>
  <si>
    <t>Бюджетные кредиты от других бюджетов бюджетной системы Российской Федерации</t>
  </si>
  <si>
    <t>01 03 00 00 00 0000 000</t>
  </si>
  <si>
    <t>Погашение бюджетами городских округов кредитов от кредитных организаций в валюте Российской Федерации</t>
  </si>
  <si>
    <t>01 02 00 00 00 0000 800</t>
  </si>
  <si>
    <t>Получение кредитов от кредитных организаций бюджетами городских округов в валюте Российской Федерации</t>
  </si>
  <si>
    <t>01 02 00 00 00 0000 700</t>
  </si>
  <si>
    <t>Кредиты кредитных организаций в валюте Российской Федерации</t>
  </si>
  <si>
    <t>01 02 00 00 00 0000 000</t>
  </si>
  <si>
    <t>Источники финансирования дефицита бюджета городского округа:</t>
  </si>
  <si>
    <t>Наименование показателя</t>
  </si>
  <si>
    <t>Код бюджетной классификации</t>
  </si>
  <si>
    <t>Источники финансирования дефицита бюджета Петропавловск-Камчатского городского округа на 2010 год</t>
  </si>
  <si>
    <t>"Приложение 5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</si>
  <si>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 бюджета Петропавловск-Камчатского городского округа на 2010 год</t>
  </si>
  <si>
    <t>№№</t>
  </si>
  <si>
    <t>Наименование</t>
  </si>
  <si>
    <t>Годовой объем бюджетных ассигнований</t>
  </si>
  <si>
    <t>в том числе:</t>
  </si>
  <si>
    <t>Код министерства, ведомства</t>
  </si>
  <si>
    <t>Раздел, подраздел</t>
  </si>
  <si>
    <t>Целевая статья</t>
  </si>
  <si>
    <t>Вид расходов</t>
  </si>
  <si>
    <t>Заработная плата КОСГУ 211</t>
  </si>
  <si>
    <t>1.</t>
  </si>
  <si>
    <t>Департамент экономической и бюджетной политики администрации Петропавловск-Камчатского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</si>
  <si>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</si>
  <si>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</t>
  </si>
  <si>
    <t>Центральный аппарат</t>
  </si>
  <si>
    <t>Выполнение функций органами местного самоуправления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</si>
  <si>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</si>
  <si>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</si>
  <si>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</si>
  <si>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</si>
  <si>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Процентные платежи по муниципальному долгу, по другим кредитным договорам коммерческих банков</t>
  </si>
  <si>
    <t>Резервные фонды</t>
  </si>
  <si>
    <t>Резервные фонды местных администраций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</si>
  <si>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</si>
  <si>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</si>
  <si>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</si>
  <si>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автономным учреждениям</t>
  </si>
  <si>
    <t>Взыскание по исполнительному листу</t>
  </si>
  <si>
    <t>Коммунальное хозяйство</t>
  </si>
  <si>
    <t>Поддержка коммунального хозяйства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</si>
  <si>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</si>
  <si>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Погашение задолженности по исполнительным листам</t>
  </si>
  <si>
    <t>Субсидии юридическим лицам</t>
  </si>
  <si>
    <t>Иные межбюджетные трансферты на частичное погашение задолженности теплоснабжающих предприятий муниципальных образований за поставленное топливо</t>
  </si>
  <si>
    <t>Иные межбюджетные трансферты</t>
  </si>
  <si>
    <t>2.</t>
  </si>
  <si>
    <t>Администрация Петропавловск-Камчатского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</si>
  <si>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</si>
  <si>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</si>
  <si>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Глава Петропавловск-Камчатского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</si>
  <si>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</si>
  <si>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Страхование отдельных категорий муниципальных служащих</t>
  </si>
  <si>
    <t>3.</t>
  </si>
  <si>
    <t>Аппарат администрации Петропавловск-Камчатского городского округа</t>
  </si>
  <si>
    <t>Текущий ремонт зданий администрации</t>
  </si>
  <si>
    <t>Взносы в ассоциации городов и регионов</t>
  </si>
  <si>
    <t>Расходы на освещение деятельности органов местного самоуправления Петропавловск-Камчатского городского округа в средствах массовой информации</t>
  </si>
  <si>
    <t>Учреждения по обеспечению хозяйственного обслуживания</t>
  </si>
  <si>
    <t>Обеспечение деятельности подведомственных учреждений</t>
  </si>
  <si>
    <t>Выполнение функций бюджетными учреждениями</t>
  </si>
  <si>
    <t>Расходы на содержание отдела обеспечения и отдела эксплуатации зданий</t>
  </si>
  <si>
    <t>Дворцы и дома культуры, другие учреждения культуры и средств массовой информации</t>
  </si>
  <si>
    <t>Целевые программы муниципальных образований</t>
  </si>
  <si>
    <t>Долгосрочная муниципальная целевая программа "Электронный Петропавловск-Камчатский (2010-2015 годы)"</t>
  </si>
  <si>
    <t>Органы внутренних дел</t>
  </si>
  <si>
    <t>Воинские формирования (органы, подразделения)</t>
  </si>
  <si>
    <t>Функционирование органов в сфере национальной безопасности, правоохранительной деятельности и обороны</t>
  </si>
  <si>
    <t>Другие вопросы в области образования</t>
  </si>
  <si>
    <t>Мероприятия в области образования</t>
  </si>
  <si>
    <t>Методическое обеспечение и информационная поддержка</t>
  </si>
  <si>
    <t>Другие вопросы в области культуры, кинематографии, средств массовой информации</t>
  </si>
  <si>
    <t>Другие вопросы в области здравоохранения, физической культуры и спорта</t>
  </si>
  <si>
    <t>Реализация государственных функций в области здравоохранения, спорта и туризма</t>
  </si>
  <si>
    <t>Мероприятия в области здравоохранения, спорта и физической культуры, туризма</t>
  </si>
  <si>
    <t>Мероприятия в области информатизации (в области здравоохранения)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</si>
  <si>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</si>
  <si>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</si>
  <si>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</si>
  <si>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Мероприятия по информатизации (в области социальной политики)</t>
  </si>
  <si>
    <t>4.</t>
  </si>
  <si>
    <t>Департамент социального развития Петропавловск-Камчатского городского округа</t>
  </si>
  <si>
    <t>Комиссия по делам несовершеннолетних и защите их прав (за счет средств краевого бюджета)</t>
  </si>
  <si>
    <t>Субвенция  в целях организации и осуществления деятельности по опеке и попечительству несовершеннолетних граждан (средства краевого бюджета-управление)</t>
  </si>
  <si>
    <t>Методическая работа в области образования (методисты)</t>
  </si>
  <si>
    <t xml:space="preserve">Отдел информационных технологий </t>
  </si>
  <si>
    <t>Другие вопросы в области национальной безопасности и правоохранительной деятельности</t>
  </si>
  <si>
    <t>Дошкольное образование</t>
  </si>
  <si>
    <t>Детские дошкольные учреждения</t>
  </si>
  <si>
    <t>Детские дошкольные учреждения - книгоиздательская продукция (собственные средства)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</si>
  <si>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Фонд содействия реформированию жилищно-коммунального хозяйства</t>
  </si>
  <si>
    <t>202 02088 04 0002 151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</si>
  <si>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 корпорации Фонд содействия реформированию жилищно-коммунального хозяйства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</si>
  <si>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
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</si>
  <si>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</si>
  <si>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202 02999 04 0000 151</t>
  </si>
  <si>
    <t>Субвенции бюджетам городских округов на поддержку экономически значимых региональных программ</t>
  </si>
  <si>
    <t>202 04999 04 0000 151</t>
  </si>
  <si>
    <t>202 09013 04 0000  151</t>
  </si>
  <si>
    <t>303  01040 04 0000 180</t>
  </si>
  <si>
    <t>Пени, штрафы, иное возмещение ущерба по договорам гражданско-правового характера, нанесенного  муниципальным учреждениям, находящимся в ведении органов местного самоуправления городских округов</t>
  </si>
  <si>
    <t>Департамент градостроительства и земельных отношений Петропавловск – Камчатского городского округа</t>
  </si>
  <si>
    <t>11406012 04 0000 430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</si>
  <si>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округов.</t>
  </si>
  <si>
    <t>11406024 04 0000 430</t>
  </si>
  <si>
    <t>Доходы от продажи земельных участков находящихся в собственности городских округов (за исключением земельных участков муниципальных автономных учреждений)</t>
  </si>
  <si>
    <t>1 11 05010 04 0000 120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</si>
  <si>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</si>
  <si>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</si>
  <si>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108 07150 01 0000 110</t>
  </si>
  <si>
    <t>Государственная пошлина за выдачу разрешений на установку рекламной конструкции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</si>
  <si>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казенных)(плата за установку и эксплуатацию рекламных конструкций, присоединенных к недвижимому имуществу) </t>
  </si>
  <si>
    <t>Главные администраторы доходов бюджета Петропавловск-Камчатского городского округа - органы вышестоящих уровней                                                            государственной власти</t>
  </si>
  <si>
    <t>048</t>
  </si>
  <si>
    <t>Управление Федеральной службы по надзору в сфере природопользования по Камчатскому краю (Управление Росприроднадзор по Камчатскому краю)</t>
  </si>
  <si>
    <t>1 16 25010 01 0000 140</t>
  </si>
  <si>
    <t>1 16 25030 01 0000 140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</si>
  <si>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</si>
  <si>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</si>
  <si>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</si>
  <si>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1 16 25060 01 0000 140</t>
  </si>
  <si>
    <t>Денежные  взыскания  (штрафы)   за   нарушение   земельного законодательства</t>
  </si>
  <si>
    <t>060</t>
  </si>
  <si>
    <t>Территориальный орган Федеральной службы по надзору в сфере здравоохранения и социального развития по Камчатскому краю (Управление Росздравнадзора по Камчатскому краю)</t>
  </si>
  <si>
    <t>076</t>
  </si>
  <si>
    <t>Федеральное агентство по рыболовству</t>
  </si>
  <si>
    <t>081</t>
  </si>
  <si>
    <t>Управление Федеральной службы по ветеринарному и фитосанитарному надзору по Камчатскому краю (Россельхознадзор)</t>
  </si>
  <si>
    <t>096</t>
  </si>
  <si>
    <t>Управление Федеральной службы по надзору в сфере связи, информационных технологий и массовых коммуникаций по Камчатскому краю (Управление Роскомнадзора по Камчатскому Краю)</t>
  </si>
  <si>
    <t>116 90040 04 0000 140</t>
  </si>
  <si>
    <t>Управление государственного автодорожного надзора по Камчатскому краю Федеральной службы по надзору в сфере транспорта</t>
  </si>
  <si>
    <t>1 16 30000 01 0000 140</t>
  </si>
  <si>
    <t>Денежные    взыскания    (штрафы) за административные правонарушения в области дорожного движения</t>
  </si>
  <si>
    <t>Управление Федеральной службы по надзору в сфере защиты прав потребителей и благополучия человека по Камчатскому краю  (Управление Роспотребнадзора по Камчатскому краю)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</si>
  <si>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</si>
  <si>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</si>
  <si>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1 16 28000 01 0000 140</t>
  </si>
  <si>
    <t xml:space="preserve">1 16 90040 04 0000 140 </t>
  </si>
  <si>
    <t>Территориальный орган Федеральной службы государственной статистики по Камчатскому краю</t>
  </si>
  <si>
    <t>17.</t>
  </si>
  <si>
    <t>161</t>
  </si>
  <si>
    <t xml:space="preserve"> Управление Федеральной антимонопольной службы по Камчатскому краю (ФАС России)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</si>
  <si>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</si>
  <si>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</si>
  <si>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18.</t>
  </si>
  <si>
    <t>182</t>
  </si>
  <si>
    <t>Инспекция Федеральной налоговой службы России по г. Петропавловску-Камчатскому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</si>
  <si>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</si>
  <si>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</si>
  <si>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</si>
  <si>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</si>
  <si>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</si>
  <si>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</si>
  <si>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</si>
  <si>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</si>
  <si>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</si>
  <si>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Долгосрочная муниципальная целевая программа "Пожарная безопасность на объектах социальной сферы в Петропавловск-Камчатском городском округе на 2010-2012 годы"</t>
  </si>
  <si>
    <t>Общее образование</t>
  </si>
  <si>
    <t>Школы - детские сады, школы начальные, неполные средние и средние</t>
  </si>
  <si>
    <t>Школы - книгоиздательская продукция (собственные средства)</t>
  </si>
  <si>
    <t>Школы - поощрение учителей, участвовавших в конкурсе "Лучший учитель года"</t>
  </si>
  <si>
    <t>Школы - поощрение учреждений, внедряющих инновационные образовательные программы</t>
  </si>
  <si>
    <t>Мероприятия по противопожарной безопасности школ - детских садов, школ начальных, неполных средних и средних</t>
  </si>
  <si>
    <t>Учреждения по внешкольной работе с детьми</t>
  </si>
  <si>
    <t>Учреждения по внешкольной работе с детьми (Образование)</t>
  </si>
  <si>
    <t>Образование - книгоиздательская продукция (собственные средства)</t>
  </si>
  <si>
    <t>Детские дома</t>
  </si>
  <si>
    <t>Специальные (коррекционные) учреждения</t>
  </si>
  <si>
    <t>Специальные (коррекционные) учреждения- книгопродукция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</si>
  <si>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</si>
  <si>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</si>
  <si>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</si>
  <si>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</si>
  <si>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</si>
  <si>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Оплата за обучение студентов</t>
  </si>
  <si>
    <t>Муниципальная долгосрочная целевая программа "Молодёжь Петропавловск-Камчатского городского округа на 2009-2010 годы"</t>
  </si>
  <si>
    <t>Муниципальная долгосрочная целевая программа "Обеспечение жильём молодых семей в Петропавловск-Камчатском городском округе на 2009-2010 годы"</t>
  </si>
  <si>
    <t>Физкультурно-оздоровительная работа и спортивные мероприятия</t>
  </si>
  <si>
    <t>Оснащение образовательных учреждений оборудованием стоматологических кабинетов</t>
  </si>
  <si>
    <t>Культура</t>
  </si>
  <si>
    <t>Дворцы и дома культуры, другие учреждения культуры и средств массовой информации - Дома культуры</t>
  </si>
  <si>
    <t>Медавтохозяйство - мероприятия по противопожарной безопасности</t>
  </si>
  <si>
    <t>Больницы разработка проектно-сметной документации на размещение дизель-генераторной установки в больницах</t>
  </si>
  <si>
    <t>Капитальный ремонт библиотек</t>
  </si>
  <si>
    <t>Учреждения по внешкольной работе с детьми (детские музыкальные школы)</t>
  </si>
  <si>
    <t>Федеральная целевая программа  "Повышение устойчивости жилых домов, основных объектов и систем жизнеобеспечения в сейсмических районах Российской Федерации на 2009 - 2013 годы", сейсмоусиление жилых домов, Сейсмоусиление здания жилого дома №9/8 по проспекту 50 лет Октября в г.Петропавловске Камчатском (за счет остатков средств на 01.01.2010)</t>
  </si>
  <si>
    <t>Муниципальное учреждение"Управление капитального строительства и ремонта "</t>
  </si>
  <si>
    <t>Погашение кредиторской задолженности по Долгосрочной муниципальной целевой программе «Спортивный Петропавловск на 2008-2010 годы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</si>
  <si>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вывозу транспортных средств, препятствующих снегоочистке магистральных дорог</t>
  </si>
  <si>
    <t>Разработка земельного участка для захоронения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</si>
  <si>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содержанию магистральных дорог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</si>
  <si>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содержанию технических средств регулирования дорожного движения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</si>
  <si>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уличному освещению магистральных дорог</t>
  </si>
  <si>
    <t>Инвестиционная программа "Развитие, модернизация и реконструкция систем водоснабжения и водоотведения города Петропавловска-Камчатского на 2009-2011 годы"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</si>
  <si>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(содержание здания Автостанции на 10 км)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</si>
  <si>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 "на муниципальное задание по оказанию услуг на компенсацию на единичные маршруты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</si>
  <si>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 "на муниципальное задание по оказанию услуг на компенсацию льготной стоимости проездных билетов</t>
  </si>
  <si>
    <t>Муниципальное учреждение "Управление благоустройства г.Петропавловска-Камчатского"</t>
  </si>
  <si>
    <t>Субсидии муниципальному автономному учреждению "Управление жилищно-коммунального хозяйства" на содержание недвижимого и особого ценного движимого имущества</t>
  </si>
  <si>
    <t>Субсидии муниципальному автономному учреждению "Управление жилищно-коммунального хозяйства" на организацию разработки и реализации программ развития городской инфраструктуры и регистрационный учет граждан</t>
  </si>
  <si>
    <t>Приобретение здания для муниципального учреждения здравоохранения "Городская станция скорой медицинской помощи"</t>
  </si>
  <si>
    <t>Муниципальное учреждение "Долговой центр г.Петропавловска-Камчатского"</t>
  </si>
  <si>
    <t>Руководитель Контрольно-счетной палаты муниципального образования и его заместители</t>
  </si>
  <si>
    <t>Услуги по доставке материальной помощи участникам Великой Отечественной Войны</t>
  </si>
  <si>
    <t>Меры муниципальной социальной поддержки старшему поколению (материальная помощь участникам Великой Отечественной Войны в связи с юбилейной датой)</t>
  </si>
  <si>
    <t>Мероприятия в области социальной политики - Расходы в связи с реализацией Постановления администрации г.Петропавловска-Камчатского от 14.12.2004 № 2123 (списание задолженности за жилищно-коммунальные услуги)</t>
  </si>
  <si>
    <t xml:space="preserve">Субвенция на выплату компенсации части родительской платы за содержание ребенка в муниципальных образовательных учреждениях (средства краевого бюджета) </t>
  </si>
  <si>
    <t>Субвенция для выплаты гражданам адресных субсидий на оплату жилья и коммунальных услуг (средства краевого бюджета)</t>
  </si>
  <si>
    <t>Муниципальное учреждение "Комплексный центр социального обслуживания населения Петропавловск-Камчатского городского округа" (администрирование государственных полномочий по отделу выплат субсидий, средства краевого бюджета)</t>
  </si>
  <si>
    <t>Муниципальное учреждение "Комплексный центр социального обслуживания населения Петропавловск-Камчатского городского округа"(краевые средства)</t>
  </si>
  <si>
    <t>Субвенция для осуществления государственных полномочий по социальному обслуживанию граждан (средства краевого бюджета-содержание Центра)</t>
  </si>
  <si>
    <t>Муниципальное учреждение "Комплексный центр социального обслуживания населения Петропавловск-Камчатского городского округа"</t>
  </si>
  <si>
    <t>Субвенция на выполнение государственных полномочий по предоставлению социальной поддержки детей-сирот и детей, оставшихся без попечения родителей, находящихся в муниципальных учреждениях здравоохранения (за счёт средств краевого бюджета)</t>
  </si>
  <si>
    <t>Субсидии муниципальному автономному учреждению дополнительного образования детей "Детская юношеская спортивная школа по Киокусинкай каратэ-до"</t>
  </si>
  <si>
    <t>Субсидии муниципальному автономному учреждению дополнительного образования детей "Детская юношеская спортивная школа по футболу"</t>
  </si>
  <si>
    <t>Субсидия муниципальному унитарному предприятию "Спартак"</t>
  </si>
  <si>
    <t>Субвенция на выполнение государственных полномочий по осуществлению выплат медицинскому персоналу фельдшерско-акушерских пунктов, врачам, фельдшерам и медицинским сестрам скорой медицинской помощи (за счет средств из федерального бюджета)</t>
  </si>
  <si>
    <t>Медицинская помощь в дневных стационарах ( Родильные дома)</t>
  </si>
  <si>
    <t>Субвенция на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 (за счет средств краевого бюджета)</t>
  </si>
  <si>
    <t>Амбулаторная помощь (Родильные дома)</t>
  </si>
  <si>
    <t>Дворцы и дома культуры, другие учреждения культуры и средств массовой информации - Городской центр культуры "Досуг"</t>
  </si>
  <si>
    <t>Дворцы и дома культуры, другие учреждения культуры и средств массовой информации - Центр культуры досуга "Апрель"</t>
  </si>
  <si>
    <t>Погашение кредиторской задолженности по Долгосрочной муниципальной целевой программе "Поддержка и развитие дополнительного образования в Петропавловск-Камчатском городском округе"</t>
  </si>
  <si>
    <t>Погашение кредиторской задолженности по Долгосрочной муниципальной целевой программе "Молодёжь Петропавловск-Камчатского городского округа на 2008-2010 годы"</t>
  </si>
  <si>
    <t xml:space="preserve">Выплаты премии Главы Петропавловск-Камчатского городского округа студентам, учащимся и воспитанникам образовательных учреждений, находящихся на территории Петропавловск-Камчатского городского округа 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</si>
  <si>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(коррекционные школы - за счёт средств краевого бюджета)</t>
  </si>
  <si>
    <t>Субвенция на выплату вознаграждения за выполнение функций классного руководителя педагогическим  работникам муниципальных образовательных учреждений (школы - за счёт средств краевого бюджета)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</si>
  <si>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(коррекционные школы - за счёт средств федерального бюджета)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</si>
  <si>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(школы - за счёт средств федерального бюджета)</t>
  </si>
  <si>
    <t>Субвенция на выполнение государственных 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(коррекционные школы - за счёт средств краевого бюджета)</t>
  </si>
  <si>
    <t>Субвенция на выполнение государственных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(детские дома - за счёт средств краевого бюджета)</t>
  </si>
  <si>
    <t>Образование - субвенция на выполнение государственных полномочий по выплате ежемесячной доплаты педагогическим работникам муниципальных образовательных учреждений, финансируемых из местных бюджетов имеющим учёные степени и государственные награды (за счёт средств краевого бюджета)</t>
  </si>
  <si>
    <t>Детские музыкальные школы - субвенция на выполнение государственных полномочий по выплате ежемесячной доплаты педагогическим работникам муниципальных образовательных  учреждений, финансируемых из местных бюджетов, имеющих учёные степени и государственные награды (за счёт средств краевого бюджета)</t>
  </si>
  <si>
    <t>Детские музыкальные школы - книгоиздательская продукция (собственные средства)</t>
  </si>
  <si>
    <t>Субвенция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 (за счёт средств краевого бюджета)</t>
  </si>
  <si>
    <t>Субвенция на выполнение государственных полномочий по выплате ежемесячной доплаты педагогическим работникам муниципальных образовательных учреждений, финансируемых из местных бюджетов имеющих учёные степени и государственные награды - детские сады (за счёт средств краевого бюджета)</t>
  </si>
  <si>
    <t>Погашение кредиторской задолженности по Долгосрочной целевой программе "Профилактика правонарушений в городе Петропавловске-Камчатском на 2007-2008 годы"</t>
  </si>
  <si>
    <t>Департамент социального развития Петропавловск-Камчатского городского округа (администрирование государственных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- детские дома - за счет средств краевого бюджета)"</t>
  </si>
  <si>
    <t>Субвенция на выполнение государственных полномочий по организации и осуществлению деятельности по опеке и попечительству, в части совершеннолетних</t>
  </si>
  <si>
    <t>Субвенция для осуществления государственных полномочий по социальному обслуживанию граждан (средства краевого бюджета-управление)</t>
  </si>
  <si>
    <t>Монтаж автоматической охранно-пожарной сигнализации, ремонт электрооборудования, приобретение и техническое обслуживание огнетушителей в помещениях участковых пунктов милиции</t>
  </si>
  <si>
    <t>Муниципальное учреждение "Петропавловск-Камчатский городской архив"</t>
  </si>
  <si>
    <t>Муниципальное учреждение "Территориальный центр управления кризисными ситуациями"</t>
  </si>
  <si>
    <t>Субвенция на выполнение государственных полномочий Камчатского края по материально-техническому и организационному обеспечению деятельности административных комиссий</t>
  </si>
  <si>
    <t>Субсидии муниципальному автономному учреждению "Расчетно -кассовый центр по жилищно-коммунальному хозяйству г.Петропавловска-Камчатского" на оказание муниципальных услуг по расчету(начислению) величины социальной поддержки отдельным категориям граждан при оплате жилого помещения и коммунальных услуг</t>
  </si>
  <si>
    <t>Субсидии муниципальному автономному учреждению "Расчетно -кассовый центр по жилищно-коммунальному хозяйству г.Петропавловска-Камчатского" на оказание услуг по расчету федеральных субсидий на оплату жилого помещения и коммунальных услуг, в соответствие с муниципальным заданием (за счет средств краевого бюджета)</t>
  </si>
  <si>
    <t>Процентные платежи по муниципальному долгу Международной Финансовой Корпорации</t>
  </si>
  <si>
    <t>Приложение 2</t>
  </si>
  <si>
    <t>Реконструкция канализационного коллектора по пр.Рыбаков</t>
  </si>
  <si>
    <t>0020000</t>
  </si>
  <si>
    <t>0020400</t>
  </si>
  <si>
    <t>0020404</t>
  </si>
  <si>
    <t>7950034</t>
  </si>
  <si>
    <t>Бюджетные инвестиции в объекты капитального строительства собственности муниципальных образований (инвестиции)</t>
  </si>
  <si>
    <t>Реконструкция канализационного коллектора по пр.Рыбаков (инвестиции)</t>
  </si>
  <si>
    <t>Бюджетные инвестиции в объекты капитального строительства собственности муниципальных образований (городские инвестиции -дороги благоустройство)</t>
  </si>
  <si>
    <t>Сейсмоусиление жилых домов -Сейсмоусиление здания жилого дома №9/8 по проспекту 50 лет Октября в  г.Петропавловске-Камчатском   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2009-2013 годы" (за счет остатков средств на 01.01.2010)</t>
  </si>
  <si>
    <t>1008210</t>
  </si>
  <si>
    <t>За счет средств краевого и федерального бюджетов</t>
  </si>
  <si>
    <t>Доходы и расходы на 2010 год по ведомственной структуре расходов, осуществляемые за счет средств от предпринимательской и иной приносящей доход деятельности</t>
  </si>
  <si>
    <t>3 00 00000 00 0000 000</t>
  </si>
  <si>
    <t>Коммунальные услуги КОСГУ 223</t>
  </si>
  <si>
    <t>Учреждения по внешкольной работе с детьми (ДМШ)</t>
  </si>
  <si>
    <t>Дворцы и дома культуры, другие учреждения культуры и средств массовой информации - ЦКД "Апрель"</t>
  </si>
  <si>
    <t>Дворцы и дома культуры, другие учреждения культуры и средств массовой информации - ГЦК "Досуг"</t>
  </si>
  <si>
    <t>Амбулаторная помощь Родильные дома</t>
  </si>
  <si>
    <t>Центр социального обслуживания населения г.Петропавловска-Камчатского</t>
  </si>
  <si>
    <t>МУ "Управление капитального строительства и ремонта"</t>
  </si>
  <si>
    <t>Расходы бюджета городского округа по подведомственной структуре на 2010 год</t>
  </si>
  <si>
    <t>Распределение расходов бюджета Петропавловск-Камчатского городского округа осуществляемых за счет субсидий, субвенций, иных межбюджетных трансфертов полученных из краевого бюджета на 2010 год</t>
  </si>
  <si>
    <t>Годовой объем ассигнований на 2010 год</t>
  </si>
  <si>
    <t>Субсидии муниципальному автономному учреждению "Расчетно -кассовый центр по ЖКХ г.Петропавловска-Камчатского" на оказание услуг по расчету федеральных субсидий на оплату жилого помещения и коммунальных услуг, в соответствие с муниципальным заданием (за счет средств краевого бюджета)</t>
  </si>
  <si>
    <t>Субвенция для осуществления государственных полномочий по социального обслуживания граждан (средства краевого бюджета-управление)</t>
  </si>
  <si>
    <t>Муниципальное учреждение "Централизованная бухгалтерия"</t>
  </si>
  <si>
    <t>Субвенция на выполнение государственных полномочий по выплате ежемесячной доплаты педагогическим работникам муниципальных образовательных  учреждений, финансируемых из местных бюджетов имеющим учёные степени и государственные награды - детские сады (за счёт средств краевого бюджета)</t>
  </si>
  <si>
    <t>ДМШ - Субвенция на выполнение государственных полномочий по выплате ежемесячной доплаты педагогическим работникам муниципальных образовательных учреждений, финансируемых из местных бюджетов имеющим учёные степени и государственные  награды (за счёт средств краевого бюджета)</t>
  </si>
  <si>
    <t>Образование - Субвенция на выполнение государственных полномочий по выплате ежемесячной доплаты педагогическим  работникам муниципальных образовательных учреждений, финансируемых из местных бюджетов имеющим учёные степени и государственные награды (за счёт средств краевого бюджета)</t>
  </si>
  <si>
    <t>Субвенция на выполнение государственных.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(коррекционные школы - за счёт средств краевого бюджета)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</si>
  <si>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(школы - за счёт средств краевого бюджета)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</si>
  <si>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</si>
  <si>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</si>
  <si>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</si>
  <si>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1 01 02040 01 0000 110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</si>
  <si>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</si>
  <si>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</si>
  <si>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</si>
  <si>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1 05 01010 01 0000 110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</si>
  <si>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</si>
  <si>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</si>
  <si>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1 05 01040 02 0000 110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</si>
  <si>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</si>
  <si>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</si>
  <si>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</si>
  <si>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</si>
  <si>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</si>
  <si>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</si>
  <si>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1 06 02010 02 0000 110</t>
  </si>
  <si>
    <t>1 06 06012 04 0000 110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</si>
  <si>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</si>
  <si>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</si>
  <si>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</si>
  <si>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</si>
  <si>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1 09 04050 03 0000 110</t>
  </si>
  <si>
    <t>Земельный налог (по обязательствам, возникшим до 1 января 2006 года), мобилизуемый на территориях внутригородских муниципальных образований городов федерального значения Москвы и Санкт-Петербурга</t>
  </si>
  <si>
    <t>1 09 06010 02 0000 110</t>
  </si>
  <si>
    <t>Налог с продаж</t>
  </si>
  <si>
    <t>1 09 07030 04 0000 110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</si>
  <si>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</t>
  </si>
  <si>
    <t>1 09 07050 04 0000 110</t>
  </si>
  <si>
    <t>Прочие местные налоги и сборы, мобилизуемые на территориях городских округов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</si>
  <si>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</si>
  <si>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</si>
  <si>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</si>
  <si>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</si>
  <si>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</si>
  <si>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</si>
  <si>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19.</t>
  </si>
  <si>
    <t>187</t>
  </si>
  <si>
    <t>Министерство обороны Российской Федерации</t>
  </si>
  <si>
    <t>1 08 07140 01 0000 110</t>
  </si>
  <si>
    <t>20.</t>
  </si>
  <si>
    <t>188</t>
  </si>
  <si>
    <t>Управление внутренних дел по Камчатскому краю (УВД по Камчатскому краю)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</si>
  <si>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 регистрационных знаков, приемом квалификационных экзаменов на получение права на управление транспортными средствами </t>
  </si>
  <si>
    <t>Денежные взыскания (штрафы) за нарушение законодательства о применении контрольно-кассовой  техники  при  осуществлении наличных   денежных   расчетов   и   (или)    расчетов с использованием платежных карт</t>
  </si>
  <si>
    <t>Денежные    взыскания    (штрафы)    за    административные правонарушения  в  области  государственного  регулирования производства  и  оборота  этилового  спирта,   алкогольной, спиртосодержащей и табачной продукции</t>
  </si>
  <si>
    <t>1 16 21040 04 0000 140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</si>
  <si>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</t>
  </si>
  <si>
    <t>Денежные взыскания (штрафы) за нарушение законодательства в области      обеспечения      санитарно-эпидемиологического благополучия человека и  законодательства  в  сфере  защиты прав потребителей</t>
  </si>
  <si>
    <t>21.</t>
  </si>
  <si>
    <t>Аппарат Северо-Восточного пограничного управления береговой охраны</t>
  </si>
  <si>
    <t>189</t>
  </si>
  <si>
    <t>Денежные взыскания (штрафы) за  нарушение  законодательства об охране и использовании животного мира</t>
  </si>
  <si>
    <t>22.</t>
  </si>
  <si>
    <t>192</t>
  </si>
  <si>
    <t>Отдел Федеральной миграционной службы  России по Камчатскому краю</t>
  </si>
  <si>
    <t>23</t>
  </si>
  <si>
    <t>318</t>
  </si>
  <si>
    <t>Управление Министерства Юстиции Российской Федерации по Камчатскому краю</t>
  </si>
  <si>
    <t>24.</t>
  </si>
  <si>
    <t>Управление Федеральной регистрационной службы по Камчатскому краю</t>
  </si>
  <si>
    <t>25.</t>
  </si>
  <si>
    <t xml:space="preserve">Камчатское управление  Федеральной службы по экологическому, технологическому и атомному надзору (Камчатское управление Ростехнадзор) </t>
  </si>
  <si>
    <t>1 12 01000 01 0000 120</t>
  </si>
  <si>
    <t>26.</t>
  </si>
  <si>
    <t>Агентство по ветеринарии Камчатского края</t>
  </si>
  <si>
    <t>27.</t>
  </si>
  <si>
    <t>Инспекция государственного технического надзора Камчатского края (Гостехнадзор Камчатского края)</t>
  </si>
  <si>
    <t>28.</t>
  </si>
  <si>
    <t>Инспекция государственного экологического и водного контроля Камчатского края (КИГЭиВК)</t>
  </si>
  <si>
    <t>Дворцы и дома культуры, другие учреждения культуры и средств массовой информации - Городской парк культуры и отдыха</t>
  </si>
  <si>
    <t>Дворцы и дома культуры, другие учреждения культуры и средств массовой информации - Городской оркестр</t>
  </si>
  <si>
    <t>Дворцы и дома культуры, другие учреждения культуры и средств массовой информации - проведение городских культурно-массовых мероприятий</t>
  </si>
  <si>
    <t>Библиотеки</t>
  </si>
  <si>
    <t>Дотации бюджетам городских округов на выравнивание бюджетной обеспеченности</t>
  </si>
  <si>
    <t>Прочие неналоговые доходы бюджетов городских округов</t>
  </si>
  <si>
    <t>Денежные взыскания (штрафы) за административные правонарушения в области дорожного движения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</si>
  <si>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</si>
  <si>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</si>
  <si>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</si>
  <si>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о недрах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</si>
  <si>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</si>
  <si>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Плата за негативное воздействие на окружающую среду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</si>
  <si>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</si>
  <si>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Услуги по доставке и перечислению адресных субсидий (средства краевого бюджета)</t>
  </si>
  <si>
    <t>Услуги Управления социальной поддержки населения Петропавловск-Камчатского городского округа по доставке и перечислению адресных субсидий (средства краевого бюджета)</t>
  </si>
  <si>
    <t>Муниципальная социальная поддержка ветеранов Великой Отечественной Войны на ремонт жилых помещений</t>
  </si>
  <si>
    <t>Охрана семьи и детства</t>
  </si>
  <si>
    <t>Субвенция на выполнение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</si>
  <si>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</si>
  <si>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Услуги по доставке и перечислению компенсации части родительской платы за содержание ребенка в муниципальных образовательных учреждениях (за счет средств краевого бюджета)</t>
  </si>
  <si>
    <t>Содержание ребенка в семье опекуна и приемной семье, а также оплата труда приемного родителя</t>
  </si>
  <si>
    <t>Оплата труда приемного родителя (средства краевого бюджета)</t>
  </si>
  <si>
    <t>Выплаты семьям опекунов на содержание подопечных детей (средства краевого бюджета)</t>
  </si>
  <si>
    <t>Выплаты семьям опекунов на содержание подопечных детей (средства федерального бюджета)</t>
  </si>
  <si>
    <t xml:space="preserve">Мероприятия в области социальной политики </t>
  </si>
  <si>
    <t>Мероприятия в области социальной политики - Расходы в связи с реализацией Решения Городской Думы Петропавловск-Камчатского городского округа от 16.11.2005 № 223-р (присвоение звания Почетный гражданин города)</t>
  </si>
  <si>
    <t>Петропавловск-Камчатского городского округа</t>
  </si>
  <si>
    <t xml:space="preserve">к Решению Городской Думы </t>
  </si>
  <si>
    <t xml:space="preserve">«О внесении изменений в  Решение Городской Думы </t>
  </si>
  <si>
    <t xml:space="preserve">«О бюджете Петропавловск-Камчатского </t>
  </si>
  <si>
    <t>городского округа на 2010 год»</t>
  </si>
  <si>
    <t>Главные администраторы доходов бюджета Петропавловск-Камчатского городского округа на 2010 год</t>
  </si>
  <si>
    <t>Код бюджетной классификации Российской Федерации</t>
  </si>
  <si>
    <t>Наименование главного администратора доходов, наименование кода доходов бюджета Петропавловск-Камчатского городского округа</t>
  </si>
  <si>
    <t>Код главного администратора доходов</t>
  </si>
  <si>
    <t>Код доходов бюджета Петропавловск-Камчатского городского округа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</si>
  <si>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</si>
  <si>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</si>
  <si>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</si>
  <si>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</si>
  <si>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1 17 01040 04 0000 180</t>
  </si>
  <si>
    <t>Невыясненные поступления, зачисляемые в бюджеты городских округов</t>
  </si>
  <si>
    <t>1 17 05040 04 0000 180</t>
  </si>
  <si>
    <t>1 18 04010 04 0000 180</t>
  </si>
  <si>
    <t>Доходы бюджетов городских округов от возврата остатков субсидий и субвенций прошлых лет внебюджетными организациями</t>
  </si>
  <si>
    <t>1 19 04000 04 0000 151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</si>
  <si>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</si>
  <si>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2 02 01001 04 0000 151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</si>
  <si>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</si>
  <si>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образований*</t>
  </si>
  <si>
    <t>2 02 02999 04 0000 151</t>
  </si>
  <si>
    <t>Прочие субсидии бюджетам городских округов*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</si>
  <si>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</si>
  <si>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</si>
  <si>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2 02 04999 04 0000 151</t>
  </si>
  <si>
    <t xml:space="preserve">Прочие межбюджетные трансферты, передаваемые бюджетам городских округов </t>
  </si>
  <si>
    <t>2 02 09023 04 0000 151</t>
  </si>
  <si>
    <t>Прочие безвозмездные поступления в бюджеты городских округов от бюджетов субъектов Российской Федерации</t>
  </si>
  <si>
    <t>2 07 04000 04 0000 180</t>
  </si>
  <si>
    <t xml:space="preserve">Прочие безвозмездные поступления в бюджеты городских округов </t>
  </si>
  <si>
    <t xml:space="preserve">208 04000 04 0000 180 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</si>
  <si>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</si>
  <si>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1 16 90040 04 0000 140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</si>
  <si>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</si>
  <si>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2 02 03024 04 0000 151</t>
  </si>
  <si>
    <t>Субвенции бюджетам городских округов на выполнение передаваемых полномочий субъектов Российской Федерации*</t>
  </si>
  <si>
    <t>1 16 23040 04 0000 140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</si>
  <si>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</si>
  <si>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</si>
  <si>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1 15 02040 04 0000 140</t>
  </si>
  <si>
    <t>Платежи, взимаемые организациями городских округов за выполнение определенных функций</t>
  </si>
  <si>
    <t>2 02 02042 04 0000 151</t>
  </si>
  <si>
    <t>Субсидии бюджетам городских округов на государственную поддержку внедрения комплексных мер модернизации образования</t>
  </si>
  <si>
    <t>2 02 02051 04 0000 151</t>
  </si>
  <si>
    <t>Субсидии бюджетам городских округов на реализацию федеральных целевых программ</t>
  </si>
  <si>
    <t>2 02 02074 04 0000 151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</si>
  <si>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</si>
  <si>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2 02 02999 04 0000151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</si>
  <si>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</si>
  <si>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</si>
  <si>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2 02 03014 04 0000 151</t>
  </si>
  <si>
    <t>Субвенции бюджетам городских округов на поощрение лучших учителей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</si>
  <si>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</si>
  <si>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</si>
  <si>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 2 02 03021 04 0000 151</t>
  </si>
  <si>
    <t>Субвенции бюджетам городских округов на  ежемесячное денежное вознаграждение за классное руководство*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</si>
  <si>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</si>
  <si>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</si>
  <si>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Ремонт высвобождаемого жилого фонда</t>
  </si>
  <si>
    <t>Возмещение расходов в связи с отсутствием нанимателя</t>
  </si>
  <si>
    <t>Проведение ликвидационных  и реорганизационных мероприятий</t>
  </si>
  <si>
    <t>Расходы по регистрационному учету населения</t>
  </si>
  <si>
    <t>Жилищное хозяйство</t>
  </si>
  <si>
    <t>Поддержка жилищного хозяйства</t>
  </si>
  <si>
    <t>Капитальный ремонт государственного жилищного фонда, субъектов Российской Федерации и муниципального жилищного фонда</t>
  </si>
  <si>
    <t>Капитальный ремонт жилищного фонда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</si>
  <si>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</si>
  <si>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</si>
  <si>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Приобретение здания для МУЗ "Городская станция скорой медицинской помощи"</t>
  </si>
  <si>
    <t>Бюджетные инвестиции</t>
  </si>
  <si>
    <t>Субсидии отдельным общественным организациям и иным некоммерческим объединениям</t>
  </si>
  <si>
    <t>Субсидия на частичное софинансирование расходов организаций в размере арендной платы за использование муниципального имущества с учетом налога на добавленную стоимость</t>
  </si>
  <si>
    <t>11.</t>
  </si>
  <si>
    <t xml:space="preserve">МУ "Дирекция службы заказчика по жилищно-коммунальному хозяйству г. Петропавловска-Камчатского"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</si>
  <si>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</si>
  <si>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Погашение кредиторской задолженности по исполнительным листам</t>
  </si>
  <si>
    <t>12.</t>
  </si>
  <si>
    <t>Департамент организации муниципальных закупок Петропавловск-Камчатского городского округа</t>
  </si>
  <si>
    <t>Департамент организации муниципальных закупок  Петропавловск-Камчатского городского округа</t>
  </si>
  <si>
    <t>13.</t>
  </si>
  <si>
    <t>Комитет городского хозяйства Петропавловск-Камчатского городского округа</t>
  </si>
  <si>
    <t>Лесное хозяйство</t>
  </si>
  <si>
    <t>Вопросы в области лесных отношений</t>
  </si>
  <si>
    <t>Содержание лесных зон Петропавловск-Камчатского городского округа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</si>
  <si>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</si>
  <si>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</si>
  <si>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</si>
  <si>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Дорожное хозяйство</t>
  </si>
  <si>
    <t>Благоустройство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</si>
  <si>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</si>
  <si>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муниципальному автономному учреждению "Управление транспорта и дорожного хозяйства" на муниципальное задание по оказанию услуг на выполнение  мероприятий в области организации безопасности дорожного движения Петропавловск-Камчатского городского округа</t>
  </si>
  <si>
    <t xml:space="preserve">Компенсация убытков организациям, предоставляющим населению жилищные услуги по тарифам, не обеспечивающим возмещение издержек </t>
  </si>
  <si>
    <t>Долгосрочная муниципальная адресная программа "Капитальный ремонт многоквартирных домов в Петропавловск-Камчатском городском округе на 2010 год с перспективой до 2012 года"</t>
  </si>
  <si>
    <t>Компенсация убытков организациям, предоставляющим населению услуги теплоснабжения по тарифам, не обеспечивающим возмещение издержек</t>
  </si>
  <si>
    <t>Программа "Установка коллективных (общедомовых) приборов учета на отпуск коммунальных ресурсов в многоквартирных домах в Камчатском крае на 2010-2012 годы"</t>
  </si>
  <si>
    <t>Программа "Модернизация жилищно-коммунального комплекса и инженерной инфраструктуры Камчатского края на 2010-2012 год", подраздел энергосбережение</t>
  </si>
  <si>
    <t>Программа "Модернизация жилищно-коммунального комплекса и инженерной инфраструктуры Камчатского края на 2010-2012 год" подраздел питьевая вода</t>
  </si>
  <si>
    <t>Программа "Модернизация жилищно-коммунального комплекса и инженерной инфраструктуры Камчатского края на 2010-2012 год", подраздел "Государственный технический учет и техническая инвентаризация объектов жилищно-коммунального хозяйства"</t>
  </si>
  <si>
    <t>Инвестиционный проект «Строительство и реконструкция системы водоотведения г. Петропавловска-Камчатского» в рамках федеральной программы «Чистая вода»</t>
  </si>
  <si>
    <t>Уличное освещение</t>
  </si>
  <si>
    <t>Уличное освещение внутриквартальных дорог</t>
  </si>
  <si>
    <t>Содержание придомовых территорий и внутриквартальных дорог</t>
  </si>
  <si>
    <t>Озеленение</t>
  </si>
  <si>
    <t>Организация и содержание мест захоронения</t>
  </si>
  <si>
    <t>Субсидии на организацию и содержание мест захоронения</t>
  </si>
  <si>
    <t>Прочие мероприятия по благоустройству городских округов и поселений</t>
  </si>
  <si>
    <t>Зимнее содержание территорий объектов социальной сферы</t>
  </si>
  <si>
    <t>Содержание биотуалетов</t>
  </si>
  <si>
    <t>Приобретение биотуалетов</t>
  </si>
  <si>
    <t>Содержание объектов благоустройства</t>
  </si>
  <si>
    <t>Проведение субботников по благоустройству города</t>
  </si>
  <si>
    <t>Обустройство детских площадок</t>
  </si>
  <si>
    <t>Отлов животных</t>
  </si>
  <si>
    <t>Праздничные мероприятия</t>
  </si>
  <si>
    <t>Содержание площадки для складирования снега</t>
  </si>
  <si>
    <t>Освобождение земельных участков от самовольно установленных объектов движимого имущества</t>
  </si>
  <si>
    <t>Оказание услуг по организации вывоза тел умерших и погибших граждан</t>
  </si>
  <si>
    <t>Расходы на вывоз транспортных средств, препятствующих снегоочистке</t>
  </si>
  <si>
    <t>14.</t>
  </si>
  <si>
    <t>Управление экономики Петропавловск-Камчатского городского округа</t>
  </si>
  <si>
    <t>15.</t>
  </si>
  <si>
    <t>Департамент градостроительства и земельных отношений Петропавловск-Камчатского городского округа</t>
  </si>
  <si>
    <t>Распределение расходов  бюджета Петропавловск-Камчатского городского округа на 2010 год по разделам и подразделам классификации расходов бюджетов</t>
  </si>
  <si>
    <t>Раздел, под-раздел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</si>
  <si>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</si>
  <si>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</si>
  <si>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</si>
  <si>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</si>
  <si>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Образование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</si>
  <si>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</si>
  <si>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</si>
  <si>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</si>
  <si>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 xml:space="preserve">                   ВСЕГО РАСХОДОВ:</t>
  </si>
  <si>
    <t>Приложение 1</t>
  </si>
  <si>
    <t>Поддержка дорожного хозяйства</t>
  </si>
  <si>
    <t>Строительство и модернизация автомобильных дорог общего пользования - Реконструкция магистрали общегородского значения в районе 10 км -ул.Абеля в г.Петропавловске-Камчатском (за счет средств городского бюджета)</t>
  </si>
  <si>
    <t>Субсидии на строительство сейсмических жилых домов - Группа жилых домов в квартале 115-А г. Петропавловск-Камчатский (II очередь строительства) 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2009-2013 годы" (за счет остатков средств федерального бюджета на 01.01.2010, софинансирование)</t>
  </si>
  <si>
    <t>Субсидии на сейсмоусиление жилых домов - Сейсмоусиление здания жилого дома № 7 по ул. Давыдова г. Петропавловск-Камчатский 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2009-2013 годы" (за счет остатков средств Федерального бюджета на 01.01.2010, софинансирование)</t>
  </si>
  <si>
    <t>Долгосрочная муниципальная целевая программа "Повышение устойчивости жилых домов, основных объектов и систем жизнеобеспечения  в сейсмических районах Петропавловск-Камчатском городском округе на 2010-2013 годы"</t>
  </si>
  <si>
    <t>Группа жилых домов для малосемейных в квартале 115-А -кредиторская задолженность</t>
  </si>
  <si>
    <t>Бюджетные инвестиции в объекты капитального строительства собственности муниципальных образований</t>
  </si>
  <si>
    <t>Реконструкция площадки вокруг памятника В.И. Ленину на Театральной площади, г. Петропавловск-Камчатский</t>
  </si>
  <si>
    <t>Мероприятия по модернизации и развитию сетей наружного освещения</t>
  </si>
  <si>
    <t>Капитальный ремонт объектов благоустройства</t>
  </si>
  <si>
    <t>Капитальный ремонт детских дошкольных учреждений</t>
  </si>
  <si>
    <t>Капитальный ремонт школ-детских садов, школ начальных, неполных средних и средних</t>
  </si>
  <si>
    <t>Мероприятия по противопожарной безопасности учреждений по внешкольной работе с детьми</t>
  </si>
  <si>
    <t>Капитальный ремонт учреждений по внешкольной работе с детьми</t>
  </si>
  <si>
    <t>Капитальный ремонт дворцов и домов культуры, других учреждений культуры</t>
  </si>
  <si>
    <t>Сейсмоусиление роддома № 2 по ул.Строительная, 1а в г.Петропавловске-Камчатском (погашение кредиторской задолженности)</t>
  </si>
  <si>
    <t>Капитальный ремонт больниц, клиник, госпиталей, медико-санитарных частей</t>
  </si>
  <si>
    <t>Капитальный ремонт родильных домов</t>
  </si>
  <si>
    <t>Капитальный ремонт поликлиник, амбулаторий, диагностических центров</t>
  </si>
  <si>
    <t>16.</t>
  </si>
  <si>
    <t>Управление по взаимодействию с субъектами малого и среднего предпринимательства Петропавловск-Камчатского городского округа</t>
  </si>
  <si>
    <t>ИТОГО РАСХОДОВ:</t>
  </si>
  <si>
    <t>000</t>
  </si>
  <si>
    <t>0000</t>
  </si>
  <si>
    <t>0000000</t>
  </si>
  <si>
    <t xml:space="preserve"> Инвестиционные мероприятия</t>
  </si>
  <si>
    <t>Петропавловск-Камчатского городского округа на 2010 год</t>
  </si>
  <si>
    <t>№ п/п</t>
  </si>
  <si>
    <t>Главный распорядитель средств</t>
  </si>
  <si>
    <t>Распорядитель средств</t>
  </si>
  <si>
    <t>КФСР</t>
  </si>
  <si>
    <t>КВСР</t>
  </si>
  <si>
    <t>КЦСР</t>
  </si>
  <si>
    <t>КВР</t>
  </si>
  <si>
    <t>За счет средств городского бюджета</t>
  </si>
  <si>
    <t>0904</t>
  </si>
  <si>
    <t>003</t>
  </si>
  <si>
    <t>Комитет по управлению имуществом</t>
  </si>
  <si>
    <t>0502</t>
  </si>
  <si>
    <t>927</t>
  </si>
  <si>
    <t>Инвестиционный проект "Строительство и реконструкция системы водоотведения г.Петропавловска-Камчатского" в рамках федеральной программы "Чистая вода"</t>
  </si>
  <si>
    <t>7950046</t>
  </si>
  <si>
    <t>Строительство и модернизация автомобильных дорог общего пользования - Реконструкция магистрали общегородского значения в районе 10 км - ул. Абеля в г. Петропавловске-Камчатском</t>
  </si>
  <si>
    <t>0409</t>
  </si>
  <si>
    <t>929</t>
  </si>
  <si>
    <t>3150204</t>
  </si>
  <si>
    <t>Департамент градостроительства и земельных отношений</t>
  </si>
  <si>
    <t>Реконструкция канализационного коллектора по пр.Рыбаков (кредиторская задолженность)</t>
  </si>
  <si>
    <t>1040300</t>
  </si>
  <si>
    <t>Группа жилых домов для малосемейных в квартале 115-а (кредиторская задолженность)</t>
  </si>
  <si>
    <t>0503</t>
  </si>
  <si>
    <t>1020102</t>
  </si>
  <si>
    <t>Бюджетные инвестиции в объекты капитального строительства собственности муниципальных образований (кредиторская задолженность)</t>
  </si>
  <si>
    <t>1020115</t>
  </si>
  <si>
    <t>Строительство сейсмических жилых домов - Группа жилых домов в квартале 115-А г.Петропавловск - Камчатский (II-очередь строительства) 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2009-2013 годы" (за счет остатков средств федерального бюджета на 01.01.2010, софинансирование)</t>
  </si>
  <si>
    <t>0501</t>
  </si>
  <si>
    <t>1008209</t>
  </si>
  <si>
    <t>Сейсмоусиление жилых домов -Сейсмоусиление здания жилого дома № 7 по ул.Давыдова г.Петропавловск-Камчатский  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2009-2013 годы" за счет остатков средств федерального бюджета</t>
  </si>
  <si>
    <t>1008211</t>
  </si>
  <si>
    <t>Сейсмоусиление роддома № 2 по ул. Строительная, 1а в г. Петропавловске-Камчатском (погашение кредиторской задолженности)</t>
  </si>
  <si>
    <t>0901</t>
  </si>
  <si>
    <t>1020114</t>
  </si>
  <si>
    <t>ИТОГО:</t>
  </si>
  <si>
    <t>Перечень долгосрочных муниципальных целевых программ на 2010 год</t>
  </si>
  <si>
    <t>Наименование программы</t>
  </si>
  <si>
    <t>Муниципальный правовой акт об утверждении</t>
  </si>
  <si>
    <t>Наименование главного распорядителя, распорядителя, получателя бюджетных средств</t>
  </si>
  <si>
    <t>ГРБС</t>
  </si>
  <si>
    <t>Постановление Главы Петропавловск-Камчатского городского округа от 04.06.09 № 1586</t>
  </si>
  <si>
    <t>Постановление Главы Петропавловск-Камчатского городского округа от 04.06.09 № 1587</t>
  </si>
  <si>
    <t>Постановление Главы Петропавловск-Камчатского городского округа от 05.08.2009 № 2312</t>
  </si>
  <si>
    <t>Постановление Главы Петропавловск-Камчатского городского округа от 17.02.10 № 469</t>
  </si>
  <si>
    <t>Постановление Главы Петропавловск-Камчатского городского округа от 08.12.09 № 3792</t>
  </si>
  <si>
    <t>Постановление Главы Петропавловск-Камчатского городского округа от 08.12.09 № 3797</t>
  </si>
  <si>
    <t>Постановление Главы Петропавловск-Камчатского городского округа от 26.01.10 № 153</t>
  </si>
  <si>
    <t>Итого по программам:</t>
  </si>
  <si>
    <t>Годовой объем ассигнований</t>
  </si>
  <si>
    <t>тыс. рублей</t>
  </si>
  <si>
    <t>к Решению Городской Думы</t>
  </si>
  <si>
    <t xml:space="preserve"> Петропавловск-Камчатского городского округа</t>
  </si>
  <si>
    <t>от 24.12.2009 № 203-нд</t>
  </si>
  <si>
    <t>01 05 02 01 04 0000 610</t>
  </si>
  <si>
    <t>Уменьшение прочих остатков средств бюджетов</t>
  </si>
  <si>
    <t>Уменьшение остатков средств бюджетов</t>
  </si>
  <si>
    <t>01 05 02 01 04 0000 510</t>
  </si>
  <si>
    <t>Увеличение прочих остатков средств бюджетов</t>
  </si>
  <si>
    <t>Увеличение остатков средств бюджетов</t>
  </si>
  <si>
    <t>Изменение остатков средств на счетах по учету средств бюджета</t>
  </si>
  <si>
    <t>01 05 00 00 00 0000 000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</si>
  <si>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</si>
  <si>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</si>
  <si>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Получение кредитов от кредитных организаций в валюте Российской Федерации</t>
  </si>
  <si>
    <t>01 02 00 00 04 0000 710</t>
  </si>
  <si>
    <t>Уменьшение прочих остатков денежных средств бюджетов городских округов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</si>
  <si>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</si>
  <si>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</si>
  <si>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</si>
  <si>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01 05 00 00 00 0000 600</t>
  </si>
  <si>
    <t>Увеличение прочих остатков денежных средств бюджетов городских округов</t>
  </si>
  <si>
    <t xml:space="preserve">Увеличение прочих остатков денежных средств бюджетов </t>
  </si>
  <si>
    <t>01 05 02 01 00 0000 510</t>
  </si>
  <si>
    <t>01 05 02 00 00 0000 500</t>
  </si>
  <si>
    <t>01 05 00 00 00 0000 500</t>
  </si>
  <si>
    <t>Погашение бюджетами субъектов Российской Федерации бюджетных кредитов, полученных от других бюджетов бюджетной системы Российской Федерации в валюте Российской Федерации</t>
  </si>
  <si>
    <t>01 03 00 00 05 0000 810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</si>
  <si>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</si>
  <si>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01 03 00 00 00 0000 800</t>
  </si>
  <si>
    <t>Получение бюджетных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</si>
  <si>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01 03 00 00 05 0000 710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</si>
  <si>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</si>
  <si>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</si>
  <si>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</si>
  <si>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</si>
  <si>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1 11 08040 04 0000 120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</si>
  <si>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</si>
  <si>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</si>
  <si>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</si>
  <si>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</si>
  <si>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</si>
  <si>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1 14 01040 04 0000 410</t>
  </si>
  <si>
    <t>Доходы от продажи квартир, находящихся в собственности  городских округов</t>
  </si>
  <si>
    <t>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</si>
  <si>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</si>
  <si>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</si>
  <si>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</si>
  <si>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1 14 02033 04 0000 410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</si>
  <si>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</si>
  <si>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</si>
  <si>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1 14 02033 04 0000 440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</si>
  <si>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</si>
  <si>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1 14 03040 04 0000 410</t>
  </si>
  <si>
    <t>Средства 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</si>
  <si>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</si>
  <si>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</si>
  <si>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</si>
  <si>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</si>
  <si>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202 02008 04 0000 151</t>
  </si>
  <si>
    <t>Субсидии бюджетам городских округов на обеспечение жильем молодых семей</t>
  </si>
  <si>
    <t>202 02051 04 0000 151</t>
  </si>
  <si>
    <t>202 02089 04 0001 151</t>
  </si>
  <si>
    <t>Субсидии бюджетам городских округов на обеспечение мероприятий по капитальному  ремонту многоквартирных домов за счет средств бюджетов</t>
  </si>
  <si>
    <t>202 02089 04 0002 151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</si>
  <si>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</si>
  <si>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202 02109 04 0000 151</t>
  </si>
  <si>
    <t>Субсидии бюджетам городских округов на проведение капитального ремонта многоквартирных домов</t>
  </si>
  <si>
    <t>202 03024 04 0000 151</t>
  </si>
  <si>
    <t>202 03064 04 0000 151</t>
  </si>
  <si>
    <t>Субвенции бюджетам городских округов на поддержку экономических значимых региональных программ</t>
  </si>
  <si>
    <t>202 03999 04 0000 151</t>
  </si>
  <si>
    <t>202 04012 04 0000 151</t>
  </si>
  <si>
    <t xml:space="preserve"> 202 09013 04 0000 151</t>
  </si>
  <si>
    <t>202 09023 04 0000 151</t>
  </si>
  <si>
    <t>207 04000 04 0000 180</t>
  </si>
  <si>
    <t>301 02040 04 0000 120</t>
  </si>
  <si>
    <t xml:space="preserve">Субвенция на реализацию мероприятий по устранению нарушений лицензионных требований и замечаний надзорных органов в муниципальных общеобразовательных учреждениях в Камчатском крае </t>
  </si>
  <si>
    <t xml:space="preserve">Петропавловск-Камчасткого городского округа  </t>
  </si>
  <si>
    <t>Камчатского городского округа на 2010 год»</t>
  </si>
  <si>
    <r>
      <t xml:space="preserve">  </t>
    </r>
    <r>
      <rPr>
        <sz val="11"/>
        <rFont val="Times New Roman"/>
        <family val="1"/>
      </rPr>
      <t>* Администрирование поступлений по всем подстатьям и программам соответствующей статьи осуществляется администратором, указанным в группировочном коде бюджетной классификации.</t>
    </r>
  </si>
  <si>
    <t xml:space="preserve">"О внесении изменений в Решение Городской Думы  </t>
  </si>
  <si>
    <t xml:space="preserve">Петропавловск-Камчатского городского округа </t>
  </si>
  <si>
    <t>Приложение 3</t>
  </si>
  <si>
    <t xml:space="preserve">"О внесении изменений в  Решение Городской Думы </t>
  </si>
  <si>
    <t>от 24.12.2009 № 203-нд "О бюджете Петропавловск-</t>
  </si>
  <si>
    <t>Приложение 5</t>
  </si>
  <si>
    <t>«О бюджете Петропавловск-Камчатского</t>
  </si>
  <si>
    <t xml:space="preserve"> городского округа на 2010 год»</t>
  </si>
  <si>
    <t>Камчатского городского округа на 2010 год"</t>
  </si>
  <si>
    <t>от 24.12.2009 № 203-нд  «О бюджете Петропавловск-</t>
  </si>
  <si>
    <t>от 24.12.2009 № 203-нд "О бюджте Петропавловск-</t>
  </si>
  <si>
    <t>Приложение 4</t>
  </si>
  <si>
    <t xml:space="preserve">"О внесении изменений в Решение Городской Думы </t>
  </si>
  <si>
    <t>Приложение 6</t>
  </si>
  <si>
    <t>Приложение 7</t>
  </si>
  <si>
    <t xml:space="preserve">"О бюджете Петропавловск-Камчатского </t>
  </si>
  <si>
    <t>городского округа на 2010 год"</t>
  </si>
  <si>
    <t>Раздел, подраз-дел</t>
  </si>
  <si>
    <t>Код минис-терства, ве-домства</t>
  </si>
  <si>
    <t>Вид рас-ходов</t>
  </si>
  <si>
    <t xml:space="preserve">от 24.12.2009 № 203-нд "О бюджете Петропавловск- </t>
  </si>
  <si>
    <t>Приложение 8</t>
  </si>
  <si>
    <t>"О внесении изменений в Решение Городской Думы</t>
  </si>
  <si>
    <t xml:space="preserve">Петропавловск-камчатского городского округа </t>
  </si>
  <si>
    <t>Приложение 9</t>
  </si>
  <si>
    <t xml:space="preserve">от 24.12.2009 № 203-нд </t>
  </si>
  <si>
    <t xml:space="preserve">Камчатского городского округа на 2010" </t>
  </si>
  <si>
    <t>Приложение 11</t>
  </si>
  <si>
    <t>Приложение 12</t>
  </si>
  <si>
    <t xml:space="preserve">от 28.04.2010 № 246-нд </t>
  </si>
  <si>
    <t>от  28.04.2010 № 246-нд</t>
  </si>
  <si>
    <t>от 28.04.2010  №  246-нд</t>
  </si>
  <si>
    <t>от 28.04.2010 № 246-нд</t>
  </si>
  <si>
    <t>от 28.04.2010  № 246-нд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</si>
</sst>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0"/>
    <numFmt numFmtId="182" formatCode="00"/>
    <numFmt numFmtId="183" formatCode="00000"/>
    <numFmt numFmtId="184" formatCode="000"/>
    <numFmt numFmtId="185" formatCode="0.00000"/>
    <numFmt numFmtId="186" formatCode="0.000%"/>
    <numFmt numFmtId="187" formatCode="0000"/>
    <numFmt numFmtId="188" formatCode="#,##0.00000_ ;[Red]\-#,##0.00000\ "/>
    <numFmt numFmtId="189" formatCode="#,##0.00000_р_.;[Red]\-#,##0.00000_р_."/>
    <numFmt numFmtId="190" formatCode="0.0"/>
    <numFmt numFmtId="191" formatCode="000\.00\.00"/>
    <numFmt numFmtId="192" formatCode="#,##0.000"/>
    <numFmt numFmtId="193" formatCode="#,##0.0000"/>
  </numFmts>
  <fonts count="63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sz val="12"/>
      <color indexed="9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65">
    <xf numFmtId="0" fontId="0" fillId="0" borderId="0" xfId="0" applyAlignment="1">
      <alignment/>
    </xf>
    <xf numFmtId="0" fontId="9" fillId="0" borderId="0" xfId="0" applyFont="1" applyFill="1" applyAlignment="1">
      <alignment horizontal="right"/>
    </xf>
    <xf numFmtId="180" fontId="8" fillId="0" borderId="0" xfId="0" applyNumberFormat="1" applyFont="1" applyFill="1" applyAlignment="1">
      <alignment vertical="center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81" fontId="12" fillId="0" borderId="0" xfId="0" applyNumberFormat="1" applyFont="1" applyFill="1" applyAlignment="1">
      <alignment vertical="center" wrapText="1"/>
    </xf>
    <xf numFmtId="181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0" fontId="9" fillId="0" borderId="0" xfId="69" applyNumberFormat="1" applyFont="1" applyFill="1" applyAlignment="1">
      <alignment horizontal="right"/>
      <protection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6" fillId="33" borderId="0" xfId="0" applyFont="1" applyFill="1" applyAlignment="1">
      <alignment/>
    </xf>
    <xf numFmtId="0" fontId="13" fillId="33" borderId="0" xfId="67" applyFont="1" applyFill="1" applyAlignment="1" applyProtection="1">
      <alignment horizontal="right"/>
      <protection hidden="1"/>
    </xf>
    <xf numFmtId="0" fontId="8" fillId="33" borderId="0" xfId="0" applyFont="1" applyFill="1" applyBorder="1" applyAlignment="1">
      <alignment horizontal="right" wrapText="1"/>
    </xf>
    <xf numFmtId="0" fontId="0" fillId="33" borderId="0" xfId="0" applyFill="1" applyAlignment="1">
      <alignment horizontal="right" wrapText="1"/>
    </xf>
    <xf numFmtId="0" fontId="8" fillId="33" borderId="0" xfId="0" applyFont="1" applyFill="1" applyAlignment="1">
      <alignment/>
    </xf>
    <xf numFmtId="43" fontId="8" fillId="33" borderId="0" xfId="81" applyNumberFormat="1" applyFont="1" applyFill="1" applyAlignment="1">
      <alignment horizontal="right"/>
    </xf>
    <xf numFmtId="0" fontId="8" fillId="33" borderId="0" xfId="67" applyFont="1" applyFill="1" applyProtection="1">
      <alignment/>
      <protection hidden="1"/>
    </xf>
    <xf numFmtId="0" fontId="9" fillId="33" borderId="0" xfId="67" applyFont="1" applyFill="1" applyProtection="1">
      <alignment/>
      <protection hidden="1"/>
    </xf>
    <xf numFmtId="0" fontId="9" fillId="33" borderId="0" xfId="67" applyFont="1" applyFill="1" applyAlignment="1">
      <alignment horizontal="right"/>
      <protection/>
    </xf>
    <xf numFmtId="0" fontId="15" fillId="33" borderId="0" xfId="67" applyNumberFormat="1" applyFont="1" applyFill="1" applyAlignment="1" applyProtection="1">
      <alignment horizontal="centerContinuous" vertical="center"/>
      <protection hidden="1"/>
    </xf>
    <xf numFmtId="0" fontId="9" fillId="33" borderId="0" xfId="67" applyNumberFormat="1" applyFont="1" applyFill="1" applyAlignment="1" applyProtection="1">
      <alignment horizontal="centerContinuous" vertical="center"/>
      <protection hidden="1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right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5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0" xfId="0" applyFont="1" applyFill="1" applyAlignment="1">
      <alignment vertical="top"/>
    </xf>
    <xf numFmtId="0" fontId="17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13" fillId="0" borderId="0" xfId="53" applyFont="1">
      <alignment/>
      <protection/>
    </xf>
    <xf numFmtId="185" fontId="13" fillId="33" borderId="0" xfId="80" applyNumberFormat="1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181" fontId="13" fillId="0" borderId="0" xfId="53" applyNumberFormat="1" applyFont="1">
      <alignment/>
      <protection/>
    </xf>
    <xf numFmtId="0" fontId="13" fillId="33" borderId="0" xfId="67" applyFont="1" applyFill="1">
      <alignment/>
      <protection/>
    </xf>
    <xf numFmtId="0" fontId="13" fillId="0" borderId="0" xfId="0" applyFont="1" applyFill="1" applyAlignment="1">
      <alignment horizontal="right" wrapText="1"/>
    </xf>
    <xf numFmtId="0" fontId="13" fillId="33" borderId="0" xfId="67" applyFont="1" applyFill="1" applyAlignment="1">
      <alignment horizontal="center" vertical="center"/>
      <protection/>
    </xf>
    <xf numFmtId="0" fontId="13" fillId="33" borderId="0" xfId="67" applyNumberFormat="1" applyFont="1" applyFill="1" applyAlignment="1" applyProtection="1">
      <alignment horizontal="center" vertical="center"/>
      <protection hidden="1"/>
    </xf>
    <xf numFmtId="0" fontId="13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0" xfId="67" applyFont="1" applyFill="1">
      <alignment/>
      <protection/>
    </xf>
    <xf numFmtId="49" fontId="14" fillId="33" borderId="16" xfId="67" applyNumberFormat="1" applyFont="1" applyFill="1" applyBorder="1" applyAlignment="1">
      <alignment horizontal="center" vertical="center"/>
      <protection/>
    </xf>
    <xf numFmtId="49" fontId="14" fillId="33" borderId="17" xfId="67" applyNumberFormat="1" applyFont="1" applyFill="1" applyBorder="1" applyAlignment="1">
      <alignment horizontal="center" vertical="center"/>
      <protection/>
    </xf>
    <xf numFmtId="0" fontId="13" fillId="33" borderId="0" xfId="67" applyFont="1" applyFill="1" applyAlignment="1">
      <alignment vertical="center"/>
      <protection/>
    </xf>
    <xf numFmtId="0" fontId="13" fillId="33" borderId="18" xfId="67" applyFont="1" applyFill="1" applyBorder="1" applyAlignment="1">
      <alignment horizontal="center" vertical="center"/>
      <protection/>
    </xf>
    <xf numFmtId="0" fontId="13" fillId="33" borderId="19" xfId="67" applyFont="1" applyFill="1" applyBorder="1" applyAlignment="1">
      <alignment horizontal="center" vertical="center"/>
      <protection/>
    </xf>
    <xf numFmtId="0" fontId="13" fillId="33" borderId="19" xfId="0" applyFont="1" applyFill="1" applyBorder="1" applyAlignment="1">
      <alignment horizontal="center" vertical="center"/>
    </xf>
    <xf numFmtId="0" fontId="13" fillId="33" borderId="20" xfId="67" applyNumberFormat="1" applyFont="1" applyFill="1" applyBorder="1" applyAlignment="1" applyProtection="1">
      <alignment horizontal="left" vertical="center" wrapText="1"/>
      <protection hidden="1"/>
    </xf>
    <xf numFmtId="49" fontId="14" fillId="33" borderId="18" xfId="67" applyNumberFormat="1" applyFont="1" applyFill="1" applyBorder="1" applyAlignment="1">
      <alignment horizontal="center" vertical="center"/>
      <protection/>
    </xf>
    <xf numFmtId="49" fontId="14" fillId="33" borderId="19" xfId="67" applyNumberFormat="1" applyFont="1" applyFill="1" applyBorder="1" applyAlignment="1">
      <alignment horizontal="center" vertical="center"/>
      <protection/>
    </xf>
    <xf numFmtId="0" fontId="13" fillId="33" borderId="19" xfId="67" applyNumberFormat="1" applyFont="1" applyFill="1" applyBorder="1" applyAlignment="1" applyProtection="1">
      <alignment horizontal="center" vertical="center" wrapText="1"/>
      <protection hidden="1"/>
    </xf>
    <xf numFmtId="0" fontId="13" fillId="33" borderId="19" xfId="67" applyFont="1" applyFill="1" applyBorder="1" applyAlignment="1">
      <alignment horizontal="center" vertical="center" wrapText="1"/>
      <protection/>
    </xf>
    <xf numFmtId="0" fontId="13" fillId="33" borderId="20" xfId="0" applyFont="1" applyFill="1" applyBorder="1" applyAlignment="1">
      <alignment horizontal="justify" vertical="center" wrapText="1"/>
    </xf>
    <xf numFmtId="0" fontId="13" fillId="33" borderId="0" xfId="67" applyFont="1" applyFill="1" applyBorder="1" applyAlignment="1">
      <alignment vertical="center"/>
      <protection/>
    </xf>
    <xf numFmtId="49" fontId="13" fillId="33" borderId="19" xfId="67" applyNumberFormat="1" applyFont="1" applyFill="1" applyBorder="1" applyAlignment="1">
      <alignment horizontal="center" vertical="center" wrapText="1"/>
      <protection/>
    </xf>
    <xf numFmtId="49" fontId="14" fillId="33" borderId="19" xfId="67" applyNumberFormat="1" applyFont="1" applyFill="1" applyBorder="1" applyAlignment="1">
      <alignment horizontal="center" vertical="center" wrapText="1"/>
      <protection/>
    </xf>
    <xf numFmtId="0" fontId="14" fillId="33" borderId="19" xfId="67" applyFont="1" applyFill="1" applyBorder="1" applyAlignment="1">
      <alignment horizontal="center" vertical="center"/>
      <protection/>
    </xf>
    <xf numFmtId="0" fontId="14" fillId="33" borderId="18" xfId="67" applyFont="1" applyFill="1" applyBorder="1" applyAlignment="1">
      <alignment horizontal="center" vertical="center"/>
      <protection/>
    </xf>
    <xf numFmtId="49" fontId="13" fillId="33" borderId="19" xfId="67" applyNumberFormat="1" applyFont="1" applyFill="1" applyBorder="1" applyAlignment="1">
      <alignment horizontal="center" vertical="center"/>
      <protection/>
    </xf>
    <xf numFmtId="0" fontId="14" fillId="33" borderId="19" xfId="67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vertical="center" wrapText="1"/>
    </xf>
    <xf numFmtId="11" fontId="13" fillId="33" borderId="20" xfId="67" applyNumberFormat="1" applyFont="1" applyFill="1" applyBorder="1" applyAlignment="1">
      <alignment horizontal="left" vertical="center" wrapText="1"/>
      <protection/>
    </xf>
    <xf numFmtId="49" fontId="14" fillId="33" borderId="21" xfId="67" applyNumberFormat="1" applyFont="1" applyFill="1" applyBorder="1" applyAlignment="1">
      <alignment horizontal="center" vertical="center"/>
      <protection/>
    </xf>
    <xf numFmtId="0" fontId="13" fillId="33" borderId="15" xfId="67" applyFont="1" applyFill="1" applyBorder="1" applyAlignment="1">
      <alignment horizontal="center" vertical="center"/>
      <protection/>
    </xf>
    <xf numFmtId="0" fontId="13" fillId="33" borderId="15" xfId="67" applyNumberFormat="1" applyFont="1" applyFill="1" applyBorder="1" applyAlignment="1" applyProtection="1">
      <alignment horizontal="center" vertical="center" wrapText="1"/>
      <protection hidden="1"/>
    </xf>
    <xf numFmtId="0" fontId="13" fillId="33" borderId="22" xfId="67" applyNumberFormat="1" applyFont="1" applyFill="1" applyBorder="1" applyAlignment="1" applyProtection="1">
      <alignment horizontal="left" vertical="center" wrapText="1"/>
      <protection hidden="1"/>
    </xf>
    <xf numFmtId="0" fontId="13" fillId="33" borderId="10" xfId="67" applyFont="1" applyFill="1" applyBorder="1" applyAlignment="1">
      <alignment vertical="center"/>
      <protection/>
    </xf>
    <xf numFmtId="0" fontId="13" fillId="33" borderId="0" xfId="0" applyFont="1" applyFill="1" applyAlignment="1">
      <alignment/>
    </xf>
    <xf numFmtId="0" fontId="13" fillId="33" borderId="0" xfId="53" applyFont="1" applyFill="1">
      <alignment/>
      <protection/>
    </xf>
    <xf numFmtId="0" fontId="13" fillId="33" borderId="0" xfId="55" applyFont="1" applyFill="1" applyAlignment="1">
      <alignment/>
      <protection/>
    </xf>
    <xf numFmtId="0" fontId="13" fillId="33" borderId="0" xfId="53" applyFont="1" applyFill="1" applyAlignment="1">
      <alignment horizontal="left"/>
      <protection/>
    </xf>
    <xf numFmtId="0" fontId="14" fillId="33" borderId="0" xfId="55" applyFont="1" applyFill="1">
      <alignment/>
      <protection/>
    </xf>
    <xf numFmtId="188" fontId="14" fillId="33" borderId="14" xfId="55" applyNumberFormat="1" applyFont="1" applyFill="1" applyBorder="1" applyAlignment="1" applyProtection="1">
      <alignment horizontal="right"/>
      <protection hidden="1"/>
    </xf>
    <xf numFmtId="188" fontId="14" fillId="33" borderId="13" xfId="55" applyNumberFormat="1" applyFont="1" applyFill="1" applyBorder="1" applyAlignment="1" applyProtection="1">
      <alignment horizontal="right"/>
      <protection hidden="1"/>
    </xf>
    <xf numFmtId="49" fontId="14" fillId="33" borderId="13" xfId="55" applyNumberFormat="1" applyFont="1" applyFill="1" applyBorder="1" applyAlignment="1" applyProtection="1">
      <alignment horizontal="right"/>
      <protection hidden="1"/>
    </xf>
    <xf numFmtId="0" fontId="14" fillId="33" borderId="12" xfId="55" applyNumberFormat="1" applyFont="1" applyFill="1" applyBorder="1" applyAlignment="1" applyProtection="1">
      <alignment horizontal="left"/>
      <protection hidden="1"/>
    </xf>
    <xf numFmtId="181" fontId="13" fillId="33" borderId="20" xfId="55" applyNumberFormat="1" applyFont="1" applyFill="1" applyBorder="1" applyAlignment="1">
      <alignment horizontal="right"/>
      <protection/>
    </xf>
    <xf numFmtId="181" fontId="13" fillId="33" borderId="19" xfId="55" applyNumberFormat="1" applyFont="1" applyFill="1" applyBorder="1" applyAlignment="1">
      <alignment horizontal="right"/>
      <protection/>
    </xf>
    <xf numFmtId="184" fontId="13" fillId="33" borderId="19" xfId="55" applyNumberFormat="1" applyFont="1" applyFill="1" applyBorder="1" applyAlignment="1" applyProtection="1">
      <alignment/>
      <protection hidden="1"/>
    </xf>
    <xf numFmtId="0" fontId="13" fillId="33" borderId="19" xfId="55" applyFont="1" applyFill="1" applyBorder="1" applyAlignment="1">
      <alignment/>
      <protection/>
    </xf>
    <xf numFmtId="187" fontId="13" fillId="33" borderId="19" xfId="55" applyNumberFormat="1" applyFont="1" applyFill="1" applyBorder="1" applyAlignment="1" applyProtection="1">
      <alignment/>
      <protection hidden="1"/>
    </xf>
    <xf numFmtId="0" fontId="13" fillId="33" borderId="18" xfId="53" applyNumberFormat="1" applyFont="1" applyFill="1" applyBorder="1" applyAlignment="1" applyProtection="1">
      <alignment horizontal="left"/>
      <protection hidden="1"/>
    </xf>
    <xf numFmtId="49" fontId="13" fillId="33" borderId="19" xfId="55" applyNumberFormat="1" applyFont="1" applyFill="1" applyBorder="1" applyAlignment="1">
      <alignment horizontal="right"/>
      <protection/>
    </xf>
    <xf numFmtId="0" fontId="14" fillId="33" borderId="0" xfId="53" applyFont="1" applyFill="1">
      <alignment/>
      <protection/>
    </xf>
    <xf numFmtId="181" fontId="14" fillId="33" borderId="20" xfId="55" applyNumberFormat="1" applyFont="1" applyFill="1" applyBorder="1" applyAlignment="1">
      <alignment horizontal="right"/>
      <protection/>
    </xf>
    <xf numFmtId="181" fontId="14" fillId="33" borderId="19" xfId="55" applyNumberFormat="1" applyFont="1" applyFill="1" applyBorder="1" applyAlignment="1">
      <alignment horizontal="right"/>
      <protection/>
    </xf>
    <xf numFmtId="184" fontId="14" fillId="33" borderId="19" xfId="55" applyNumberFormat="1" applyFont="1" applyFill="1" applyBorder="1" applyAlignment="1" applyProtection="1">
      <alignment/>
      <protection hidden="1"/>
    </xf>
    <xf numFmtId="49" fontId="14" fillId="33" borderId="19" xfId="55" applyNumberFormat="1" applyFont="1" applyFill="1" applyBorder="1" applyAlignment="1">
      <alignment horizontal="right"/>
      <protection/>
    </xf>
    <xf numFmtId="187" fontId="14" fillId="33" borderId="19" xfId="55" applyNumberFormat="1" applyFont="1" applyFill="1" applyBorder="1" applyAlignment="1" applyProtection="1">
      <alignment/>
      <protection hidden="1"/>
    </xf>
    <xf numFmtId="0" fontId="14" fillId="33" borderId="19" xfId="55" applyFont="1" applyFill="1" applyBorder="1" applyAlignment="1">
      <alignment/>
      <protection/>
    </xf>
    <xf numFmtId="0" fontId="14" fillId="33" borderId="18" xfId="55" applyNumberFormat="1" applyFont="1" applyFill="1" applyBorder="1" applyAlignment="1" applyProtection="1">
      <alignment horizontal="center" vertical="center"/>
      <protection hidden="1"/>
    </xf>
    <xf numFmtId="181" fontId="13" fillId="33" borderId="20" xfId="55" applyNumberFormat="1" applyFont="1" applyFill="1" applyBorder="1" applyAlignment="1" applyProtection="1">
      <alignment horizontal="right"/>
      <protection hidden="1"/>
    </xf>
    <xf numFmtId="181" fontId="13" fillId="33" borderId="19" xfId="55" applyNumberFormat="1" applyFont="1" applyFill="1" applyBorder="1" applyAlignment="1" applyProtection="1">
      <alignment horizontal="right"/>
      <protection hidden="1"/>
    </xf>
    <xf numFmtId="49" fontId="13" fillId="33" borderId="19" xfId="55" applyNumberFormat="1" applyFont="1" applyFill="1" applyBorder="1" applyAlignment="1" applyProtection="1">
      <alignment horizontal="right"/>
      <protection hidden="1"/>
    </xf>
    <xf numFmtId="174" fontId="13" fillId="33" borderId="19" xfId="55" applyNumberFormat="1" applyFont="1" applyFill="1" applyBorder="1" applyAlignment="1" applyProtection="1">
      <alignment/>
      <protection hidden="1"/>
    </xf>
    <xf numFmtId="188" fontId="14" fillId="33" borderId="20" xfId="55" applyNumberFormat="1" applyFont="1" applyFill="1" applyBorder="1" applyAlignment="1" applyProtection="1">
      <alignment horizontal="right"/>
      <protection hidden="1"/>
    </xf>
    <xf numFmtId="188" fontId="14" fillId="33" borderId="19" xfId="55" applyNumberFormat="1" applyFont="1" applyFill="1" applyBorder="1" applyAlignment="1" applyProtection="1">
      <alignment horizontal="right"/>
      <protection hidden="1"/>
    </xf>
    <xf numFmtId="184" fontId="14" fillId="33" borderId="19" xfId="55" applyNumberFormat="1" applyFont="1" applyFill="1" applyBorder="1" applyAlignment="1" applyProtection="1">
      <alignment horizontal="right"/>
      <protection hidden="1"/>
    </xf>
    <xf numFmtId="174" fontId="14" fillId="33" borderId="19" xfId="55" applyNumberFormat="1" applyFont="1" applyFill="1" applyBorder="1" applyAlignment="1" applyProtection="1">
      <alignment horizontal="right"/>
      <protection hidden="1"/>
    </xf>
    <xf numFmtId="187" fontId="14" fillId="33" borderId="19" xfId="55" applyNumberFormat="1" applyFont="1" applyFill="1" applyBorder="1" applyAlignment="1" applyProtection="1">
      <alignment horizontal="right"/>
      <protection hidden="1"/>
    </xf>
    <xf numFmtId="181" fontId="14" fillId="33" borderId="20" xfId="55" applyNumberFormat="1" applyFont="1" applyFill="1" applyBorder="1" applyAlignment="1" applyProtection="1">
      <alignment horizontal="right"/>
      <protection hidden="1"/>
    </xf>
    <xf numFmtId="181" fontId="14" fillId="33" borderId="19" xfId="55" applyNumberFormat="1" applyFont="1" applyFill="1" applyBorder="1" applyAlignment="1" applyProtection="1">
      <alignment horizontal="right"/>
      <protection hidden="1"/>
    </xf>
    <xf numFmtId="174" fontId="14" fillId="33" borderId="19" xfId="55" applyNumberFormat="1" applyFont="1" applyFill="1" applyBorder="1" applyAlignment="1" applyProtection="1">
      <alignment/>
      <protection hidden="1"/>
    </xf>
    <xf numFmtId="0" fontId="13" fillId="33" borderId="0" xfId="55" applyFont="1" applyFill="1">
      <alignment/>
      <protection/>
    </xf>
    <xf numFmtId="188" fontId="13" fillId="33" borderId="20" xfId="55" applyNumberFormat="1" applyFont="1" applyFill="1" applyBorder="1" applyAlignment="1" applyProtection="1">
      <alignment horizontal="right"/>
      <protection hidden="1"/>
    </xf>
    <xf numFmtId="188" fontId="13" fillId="33" borderId="19" xfId="55" applyNumberFormat="1" applyFont="1" applyFill="1" applyBorder="1" applyAlignment="1" applyProtection="1">
      <alignment horizontal="right"/>
      <protection hidden="1"/>
    </xf>
    <xf numFmtId="0" fontId="13" fillId="33" borderId="18" xfId="55" applyNumberFormat="1" applyFont="1" applyFill="1" applyBorder="1" applyAlignment="1" applyProtection="1">
      <alignment horizontal="left"/>
      <protection hidden="1"/>
    </xf>
    <xf numFmtId="188" fontId="13" fillId="33" borderId="23" xfId="55" applyNumberFormat="1" applyFont="1" applyFill="1" applyBorder="1" applyAlignment="1" applyProtection="1">
      <alignment horizontal="right"/>
      <protection hidden="1"/>
    </xf>
    <xf numFmtId="188" fontId="13" fillId="33" borderId="11" xfId="55" applyNumberFormat="1" applyFont="1" applyFill="1" applyBorder="1" applyAlignment="1" applyProtection="1">
      <alignment horizontal="right"/>
      <protection hidden="1"/>
    </xf>
    <xf numFmtId="184" fontId="13" fillId="33" borderId="11" xfId="55" applyNumberFormat="1" applyFont="1" applyFill="1" applyBorder="1" applyAlignment="1" applyProtection="1">
      <alignment/>
      <protection hidden="1"/>
    </xf>
    <xf numFmtId="174" fontId="13" fillId="33" borderId="11" xfId="55" applyNumberFormat="1" applyFont="1" applyFill="1" applyBorder="1" applyAlignment="1" applyProtection="1">
      <alignment/>
      <protection hidden="1"/>
    </xf>
    <xf numFmtId="187" fontId="13" fillId="33" borderId="11" xfId="55" applyNumberFormat="1" applyFont="1" applyFill="1" applyBorder="1" applyAlignment="1" applyProtection="1">
      <alignment/>
      <protection hidden="1"/>
    </xf>
    <xf numFmtId="0" fontId="13" fillId="33" borderId="24" xfId="55" applyNumberFormat="1" applyFont="1" applyFill="1" applyBorder="1" applyAlignment="1" applyProtection="1">
      <alignment horizontal="left"/>
      <protection hidden="1"/>
    </xf>
    <xf numFmtId="188" fontId="14" fillId="33" borderId="25" xfId="55" applyNumberFormat="1" applyFont="1" applyFill="1" applyBorder="1" applyAlignment="1" applyProtection="1">
      <alignment horizontal="right"/>
      <protection hidden="1"/>
    </xf>
    <xf numFmtId="188" fontId="14" fillId="33" borderId="26" xfId="55" applyNumberFormat="1" applyFont="1" applyFill="1" applyBorder="1" applyAlignment="1" applyProtection="1">
      <alignment horizontal="right"/>
      <protection hidden="1"/>
    </xf>
    <xf numFmtId="184" fontId="14" fillId="33" borderId="26" xfId="55" applyNumberFormat="1" applyFont="1" applyFill="1" applyBorder="1" applyAlignment="1" applyProtection="1">
      <alignment horizontal="right"/>
      <protection hidden="1"/>
    </xf>
    <xf numFmtId="174" fontId="14" fillId="33" borderId="26" xfId="55" applyNumberFormat="1" applyFont="1" applyFill="1" applyBorder="1" applyAlignment="1" applyProtection="1">
      <alignment horizontal="right"/>
      <protection hidden="1"/>
    </xf>
    <xf numFmtId="187" fontId="14" fillId="33" borderId="26" xfId="55" applyNumberFormat="1" applyFont="1" applyFill="1" applyBorder="1" applyAlignment="1" applyProtection="1">
      <alignment horizontal="right"/>
      <protection hidden="1"/>
    </xf>
    <xf numFmtId="0" fontId="14" fillId="33" borderId="27" xfId="55" applyNumberFormat="1" applyFont="1" applyFill="1" applyBorder="1" applyAlignment="1" applyProtection="1">
      <alignment horizontal="center" vertical="center"/>
      <protection hidden="1"/>
    </xf>
    <xf numFmtId="0" fontId="13" fillId="33" borderId="14" xfId="55" applyNumberFormat="1" applyFont="1" applyFill="1" applyBorder="1" applyAlignment="1" applyProtection="1">
      <alignment horizontal="center" vertical="center" wrapText="1"/>
      <protection hidden="1"/>
    </xf>
    <xf numFmtId="0" fontId="13" fillId="33" borderId="13" xfId="55" applyNumberFormat="1" applyFont="1" applyFill="1" applyBorder="1" applyAlignment="1" applyProtection="1">
      <alignment horizontal="center" vertical="center" wrapText="1"/>
      <protection hidden="1"/>
    </xf>
    <xf numFmtId="0" fontId="13" fillId="33" borderId="12" xfId="55" applyNumberFormat="1" applyFont="1" applyFill="1" applyBorder="1" applyAlignment="1" applyProtection="1">
      <alignment horizontal="center" vertical="center"/>
      <protection hidden="1"/>
    </xf>
    <xf numFmtId="0" fontId="13" fillId="33" borderId="0" xfId="53" applyFont="1" applyFill="1" applyAlignment="1">
      <alignment vertical="center"/>
      <protection/>
    </xf>
    <xf numFmtId="0" fontId="13" fillId="33" borderId="0" xfId="55" applyFont="1" applyFill="1" applyBorder="1" applyAlignment="1" applyProtection="1">
      <alignment horizontal="right"/>
      <protection hidden="1"/>
    </xf>
    <xf numFmtId="0" fontId="13" fillId="33" borderId="0" xfId="55" applyFont="1" applyFill="1" applyBorder="1" applyProtection="1">
      <alignment/>
      <protection hidden="1"/>
    </xf>
    <xf numFmtId="0" fontId="13" fillId="33" borderId="0" xfId="55" applyFont="1" applyFill="1" applyProtection="1">
      <alignment/>
      <protection hidden="1"/>
    </xf>
    <xf numFmtId="0" fontId="14" fillId="33" borderId="0" xfId="55" applyNumberFormat="1" applyFont="1" applyFill="1" applyAlignment="1" applyProtection="1">
      <alignment/>
      <protection hidden="1"/>
    </xf>
    <xf numFmtId="0" fontId="14" fillId="33" borderId="0" xfId="55" applyNumberFormat="1" applyFont="1" applyFill="1" applyAlignment="1" applyProtection="1">
      <alignment horizontal="left"/>
      <protection hidden="1"/>
    </xf>
    <xf numFmtId="0" fontId="13" fillId="33" borderId="0" xfId="67" applyNumberFormat="1" applyFont="1" applyFill="1" applyAlignment="1" applyProtection="1">
      <alignment horizontal="right"/>
      <protection hidden="1"/>
    </xf>
    <xf numFmtId="0" fontId="13" fillId="33" borderId="0" xfId="67" applyFont="1" applyFill="1" applyAlignment="1">
      <alignment horizontal="right"/>
      <protection/>
    </xf>
    <xf numFmtId="0" fontId="13" fillId="33" borderId="0" xfId="62" applyFont="1" applyFill="1" applyAlignment="1">
      <alignment wrapText="1"/>
      <protection/>
    </xf>
    <xf numFmtId="0" fontId="13" fillId="33" borderId="0" xfId="55" applyFont="1" applyFill="1" applyAlignment="1">
      <alignment horizontal="left"/>
      <protection/>
    </xf>
    <xf numFmtId="4" fontId="13" fillId="33" borderId="0" xfId="81" applyNumberFormat="1" applyFont="1" applyFill="1" applyAlignment="1">
      <alignment horizontal="right"/>
    </xf>
    <xf numFmtId="0" fontId="13" fillId="33" borderId="0" xfId="60" applyFont="1" applyFill="1" applyAlignment="1">
      <alignment horizontal="right"/>
      <protection/>
    </xf>
    <xf numFmtId="181" fontId="13" fillId="33" borderId="0" xfId="55" applyNumberFormat="1" applyFont="1" applyFill="1" applyAlignment="1">
      <alignment/>
      <protection/>
    </xf>
    <xf numFmtId="0" fontId="13" fillId="33" borderId="0" xfId="55" applyFont="1" applyFill="1" applyAlignment="1">
      <alignment horizontal="right"/>
      <protection/>
    </xf>
    <xf numFmtId="0" fontId="5" fillId="0" borderId="27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181" fontId="5" fillId="0" borderId="28" xfId="0" applyNumberFormat="1" applyFont="1" applyBorder="1" applyAlignment="1">
      <alignment horizontal="right" wrapText="1"/>
    </xf>
    <xf numFmtId="190" fontId="5" fillId="0" borderId="27" xfId="0" applyNumberFormat="1" applyFont="1" applyBorder="1" applyAlignment="1">
      <alignment horizontal="center" vertical="top" wrapText="1"/>
    </xf>
    <xf numFmtId="49" fontId="13" fillId="0" borderId="19" xfId="81" applyNumberFormat="1" applyFont="1" applyBorder="1" applyAlignment="1">
      <alignment horizontal="right"/>
    </xf>
    <xf numFmtId="0" fontId="13" fillId="0" borderId="26" xfId="0" applyFont="1" applyBorder="1" applyAlignment="1">
      <alignment horizontal="right" wrapText="1"/>
    </xf>
    <xf numFmtId="0" fontId="13" fillId="0" borderId="26" xfId="0" applyFont="1" applyBorder="1" applyAlignment="1">
      <alignment horizontal="center" wrapText="1"/>
    </xf>
    <xf numFmtId="181" fontId="13" fillId="0" borderId="28" xfId="0" applyNumberFormat="1" applyFont="1" applyBorder="1" applyAlignment="1">
      <alignment horizontal="right" wrapText="1"/>
    </xf>
    <xf numFmtId="49" fontId="8" fillId="0" borderId="18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wrapText="1"/>
    </xf>
    <xf numFmtId="181" fontId="13" fillId="0" borderId="20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center" wrapText="1"/>
    </xf>
    <xf numFmtId="181" fontId="5" fillId="0" borderId="20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wrapText="1"/>
    </xf>
    <xf numFmtId="181" fontId="5" fillId="0" borderId="14" xfId="0" applyNumberFormat="1" applyFont="1" applyBorder="1" applyAlignment="1">
      <alignment horizontal="right" wrapText="1"/>
    </xf>
    <xf numFmtId="0" fontId="8" fillId="33" borderId="0" xfId="0" applyFont="1" applyFill="1" applyAlignment="1">
      <alignment horizontal="right"/>
    </xf>
    <xf numFmtId="0" fontId="8" fillId="0" borderId="0" xfId="68" applyFont="1">
      <alignment/>
      <protection/>
    </xf>
    <xf numFmtId="0" fontId="8" fillId="0" borderId="0" xfId="68" applyFont="1" applyAlignment="1">
      <alignment horizontal="right" wrapText="1"/>
      <protection/>
    </xf>
    <xf numFmtId="0" fontId="8" fillId="0" borderId="0" xfId="68" applyFont="1" applyProtection="1">
      <alignment/>
      <protection hidden="1"/>
    </xf>
    <xf numFmtId="0" fontId="8" fillId="0" borderId="0" xfId="68" applyFont="1" applyFill="1" applyAlignment="1">
      <alignment horizontal="right"/>
      <protection/>
    </xf>
    <xf numFmtId="0" fontId="8" fillId="0" borderId="0" xfId="68" applyFont="1" applyAlignment="1">
      <alignment wrapText="1"/>
      <protection/>
    </xf>
    <xf numFmtId="0" fontId="8" fillId="0" borderId="0" xfId="68" applyFont="1" applyAlignment="1">
      <alignment horizontal="right"/>
      <protection/>
    </xf>
    <xf numFmtId="0" fontId="19" fillId="0" borderId="0" xfId="68" applyFont="1" applyProtection="1">
      <alignment/>
      <protection hidden="1"/>
    </xf>
    <xf numFmtId="0" fontId="8" fillId="0" borderId="0" xfId="68" applyFont="1" applyAlignment="1" applyProtection="1">
      <alignment horizontal="right"/>
      <protection hidden="1"/>
    </xf>
    <xf numFmtId="0" fontId="21" fillId="0" borderId="0" xfId="68" applyFont="1" applyAlignment="1">
      <alignment vertical="center"/>
      <protection/>
    </xf>
    <xf numFmtId="0" fontId="19" fillId="0" borderId="0" xfId="68" applyFont="1">
      <alignment/>
      <protection/>
    </xf>
    <xf numFmtId="0" fontId="21" fillId="0" borderId="12" xfId="68" applyNumberFormat="1" applyFont="1" applyFill="1" applyBorder="1" applyAlignment="1" applyProtection="1">
      <alignment horizontal="center" vertical="center"/>
      <protection hidden="1"/>
    </xf>
    <xf numFmtId="0" fontId="21" fillId="0" borderId="13" xfId="68" applyFont="1" applyBorder="1" applyAlignment="1" applyProtection="1">
      <alignment horizontal="center" vertical="center"/>
      <protection hidden="1"/>
    </xf>
    <xf numFmtId="0" fontId="21" fillId="0" borderId="13" xfId="68" applyFont="1" applyBorder="1" applyAlignment="1" applyProtection="1">
      <alignment horizontal="center" vertical="center" wrapText="1"/>
      <protection hidden="1"/>
    </xf>
    <xf numFmtId="0" fontId="21" fillId="0" borderId="14" xfId="68" applyFont="1" applyBorder="1" applyAlignment="1" applyProtection="1">
      <alignment horizontal="center" vertical="center" wrapText="1"/>
      <protection hidden="1"/>
    </xf>
    <xf numFmtId="0" fontId="13" fillId="0" borderId="0" xfId="53" applyFont="1" applyAlignment="1">
      <alignment horizontal="left"/>
      <protection/>
    </xf>
    <xf numFmtId="0" fontId="13" fillId="0" borderId="0" xfId="67" applyFont="1" applyAlignment="1" applyProtection="1">
      <alignment horizontal="right"/>
      <protection hidden="1"/>
    </xf>
    <xf numFmtId="0" fontId="13" fillId="0" borderId="0" xfId="67" applyFont="1" applyFill="1" applyAlignment="1">
      <alignment horizontal="right"/>
      <protection/>
    </xf>
    <xf numFmtId="0" fontId="13" fillId="0" borderId="0" xfId="67" applyNumberFormat="1" applyFont="1" applyFill="1" applyAlignment="1" applyProtection="1">
      <alignment horizontal="right"/>
      <protection hidden="1"/>
    </xf>
    <xf numFmtId="0" fontId="13" fillId="0" borderId="0" xfId="62" applyFont="1" applyAlignment="1">
      <alignment/>
      <protection/>
    </xf>
    <xf numFmtId="0" fontId="13" fillId="0" borderId="0" xfId="62" applyFont="1" applyAlignment="1">
      <alignment wrapText="1"/>
      <protection/>
    </xf>
    <xf numFmtId="0" fontId="13" fillId="0" borderId="0" xfId="67" applyNumberFormat="1" applyFont="1" applyFill="1" applyAlignment="1" applyProtection="1">
      <alignment wrapText="1"/>
      <protection hidden="1"/>
    </xf>
    <xf numFmtId="0" fontId="14" fillId="0" borderId="0" xfId="67" applyNumberFormat="1" applyFont="1" applyFill="1" applyAlignment="1" applyProtection="1">
      <alignment/>
      <protection hidden="1"/>
    </xf>
    <xf numFmtId="0" fontId="13" fillId="0" borderId="0" xfId="53" applyNumberFormat="1" applyFont="1" applyFill="1" applyAlignment="1" applyProtection="1">
      <alignment horizontal="left" wrapText="1"/>
      <protection hidden="1"/>
    </xf>
    <xf numFmtId="0" fontId="13" fillId="0" borderId="0" xfId="53" applyNumberFormat="1" applyFont="1" applyFill="1" applyAlignment="1" applyProtection="1">
      <alignment wrapText="1"/>
      <protection hidden="1"/>
    </xf>
    <xf numFmtId="0" fontId="13" fillId="0" borderId="0" xfId="53" applyFont="1" applyBorder="1" applyProtection="1">
      <alignment/>
      <protection hidden="1"/>
    </xf>
    <xf numFmtId="0" fontId="13" fillId="0" borderId="0" xfId="53" applyFont="1" applyBorder="1" applyAlignment="1" applyProtection="1">
      <alignment horizontal="right"/>
      <protection hidden="1"/>
    </xf>
    <xf numFmtId="0" fontId="14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Alignment="1">
      <alignment horizontal="center" vertical="center"/>
      <protection/>
    </xf>
    <xf numFmtId="0" fontId="14" fillId="0" borderId="27" xfId="53" applyNumberFormat="1" applyFont="1" applyFill="1" applyBorder="1" applyAlignment="1" applyProtection="1">
      <alignment horizontal="center"/>
      <protection hidden="1"/>
    </xf>
    <xf numFmtId="0" fontId="13" fillId="0" borderId="18" xfId="53" applyNumberFormat="1" applyFont="1" applyFill="1" applyBorder="1" applyAlignment="1" applyProtection="1">
      <alignment/>
      <protection hidden="1"/>
    </xf>
    <xf numFmtId="184" fontId="13" fillId="0" borderId="19" xfId="53" applyNumberFormat="1" applyFont="1" applyFill="1" applyBorder="1" applyAlignment="1" applyProtection="1">
      <alignment/>
      <protection hidden="1"/>
    </xf>
    <xf numFmtId="187" fontId="13" fillId="0" borderId="19" xfId="53" applyNumberFormat="1" applyFont="1" applyFill="1" applyBorder="1" applyAlignment="1" applyProtection="1">
      <alignment/>
      <protection hidden="1"/>
    </xf>
    <xf numFmtId="174" fontId="13" fillId="0" borderId="19" xfId="53" applyNumberFormat="1" applyFont="1" applyFill="1" applyBorder="1" applyAlignment="1" applyProtection="1">
      <alignment/>
      <protection hidden="1"/>
    </xf>
    <xf numFmtId="189" fontId="13" fillId="0" borderId="19" xfId="53" applyNumberFormat="1" applyFont="1" applyFill="1" applyBorder="1" applyAlignment="1" applyProtection="1">
      <alignment horizontal="right"/>
      <protection hidden="1"/>
    </xf>
    <xf numFmtId="189" fontId="13" fillId="0" borderId="20" xfId="53" applyNumberFormat="1" applyFont="1" applyFill="1" applyBorder="1" applyAlignment="1" applyProtection="1">
      <alignment horizontal="right"/>
      <protection hidden="1"/>
    </xf>
    <xf numFmtId="184" fontId="13" fillId="33" borderId="19" xfId="53" applyNumberFormat="1" applyFont="1" applyFill="1" applyBorder="1" applyAlignment="1" applyProtection="1">
      <alignment/>
      <protection hidden="1"/>
    </xf>
    <xf numFmtId="187" fontId="13" fillId="33" borderId="19" xfId="53" applyNumberFormat="1" applyFont="1" applyFill="1" applyBorder="1" applyAlignment="1" applyProtection="1">
      <alignment/>
      <protection hidden="1"/>
    </xf>
    <xf numFmtId="174" fontId="13" fillId="33" borderId="19" xfId="53" applyNumberFormat="1" applyFont="1" applyFill="1" applyBorder="1" applyAlignment="1" applyProtection="1">
      <alignment/>
      <protection hidden="1"/>
    </xf>
    <xf numFmtId="189" fontId="13" fillId="33" borderId="19" xfId="53" applyNumberFormat="1" applyFont="1" applyFill="1" applyBorder="1" applyAlignment="1" applyProtection="1">
      <alignment horizontal="right"/>
      <protection hidden="1"/>
    </xf>
    <xf numFmtId="189" fontId="13" fillId="33" borderId="20" xfId="53" applyNumberFormat="1" applyFont="1" applyFill="1" applyBorder="1" applyAlignment="1" applyProtection="1">
      <alignment horizontal="right"/>
      <protection hidden="1"/>
    </xf>
    <xf numFmtId="0" fontId="14" fillId="0" borderId="18" xfId="53" applyNumberFormat="1" applyFont="1" applyFill="1" applyBorder="1" applyAlignment="1" applyProtection="1">
      <alignment horizontal="center"/>
      <protection hidden="1"/>
    </xf>
    <xf numFmtId="184" fontId="14" fillId="0" borderId="19" xfId="53" applyNumberFormat="1" applyFont="1" applyFill="1" applyBorder="1" applyAlignment="1" applyProtection="1">
      <alignment/>
      <protection hidden="1"/>
    </xf>
    <xf numFmtId="187" fontId="14" fillId="0" borderId="19" xfId="53" applyNumberFormat="1" applyFont="1" applyFill="1" applyBorder="1" applyAlignment="1" applyProtection="1">
      <alignment/>
      <protection hidden="1"/>
    </xf>
    <xf numFmtId="174" fontId="14" fillId="0" borderId="19" xfId="53" applyNumberFormat="1" applyFont="1" applyFill="1" applyBorder="1" applyAlignment="1" applyProtection="1">
      <alignment/>
      <protection hidden="1"/>
    </xf>
    <xf numFmtId="189" fontId="14" fillId="0" borderId="19" xfId="53" applyNumberFormat="1" applyFont="1" applyFill="1" applyBorder="1" applyAlignment="1" applyProtection="1">
      <alignment horizontal="right"/>
      <protection hidden="1"/>
    </xf>
    <xf numFmtId="189" fontId="14" fillId="0" borderId="20" xfId="53" applyNumberFormat="1" applyFont="1" applyFill="1" applyBorder="1" applyAlignment="1" applyProtection="1">
      <alignment horizontal="right"/>
      <protection hidden="1"/>
    </xf>
    <xf numFmtId="0" fontId="13" fillId="0" borderId="24" xfId="53" applyNumberFormat="1" applyFont="1" applyFill="1" applyBorder="1" applyAlignment="1" applyProtection="1">
      <alignment/>
      <protection hidden="1"/>
    </xf>
    <xf numFmtId="184" fontId="13" fillId="33" borderId="11" xfId="53" applyNumberFormat="1" applyFont="1" applyFill="1" applyBorder="1" applyAlignment="1" applyProtection="1">
      <alignment/>
      <protection hidden="1"/>
    </xf>
    <xf numFmtId="187" fontId="13" fillId="33" borderId="11" xfId="53" applyNumberFormat="1" applyFont="1" applyFill="1" applyBorder="1" applyAlignment="1" applyProtection="1">
      <alignment/>
      <protection hidden="1"/>
    </xf>
    <xf numFmtId="174" fontId="13" fillId="33" borderId="11" xfId="53" applyNumberFormat="1" applyFont="1" applyFill="1" applyBorder="1" applyAlignment="1" applyProtection="1">
      <alignment/>
      <protection hidden="1"/>
    </xf>
    <xf numFmtId="189" fontId="13" fillId="33" borderId="11" xfId="53" applyNumberFormat="1" applyFont="1" applyFill="1" applyBorder="1" applyAlignment="1" applyProtection="1">
      <alignment horizontal="right"/>
      <protection hidden="1"/>
    </xf>
    <xf numFmtId="189" fontId="13" fillId="33" borderId="23" xfId="53" applyNumberFormat="1" applyFont="1" applyFill="1" applyBorder="1" applyAlignment="1" applyProtection="1">
      <alignment horizontal="right"/>
      <protection hidden="1"/>
    </xf>
    <xf numFmtId="0" fontId="13" fillId="0" borderId="12" xfId="53" applyNumberFormat="1" applyFont="1" applyFill="1" applyBorder="1" applyAlignment="1" applyProtection="1">
      <alignment/>
      <protection hidden="1"/>
    </xf>
    <xf numFmtId="49" fontId="14" fillId="0" borderId="13" xfId="53" applyNumberFormat="1" applyFont="1" applyFill="1" applyBorder="1" applyAlignment="1" applyProtection="1">
      <alignment horizontal="right"/>
      <protection hidden="1"/>
    </xf>
    <xf numFmtId="189" fontId="14" fillId="0" borderId="13" xfId="53" applyNumberFormat="1" applyFont="1" applyFill="1" applyBorder="1" applyAlignment="1" applyProtection="1">
      <alignment horizontal="right"/>
      <protection hidden="1"/>
    </xf>
    <xf numFmtId="189" fontId="14" fillId="0" borderId="14" xfId="53" applyNumberFormat="1" applyFont="1" applyFill="1" applyBorder="1" applyAlignment="1" applyProtection="1">
      <alignment horizontal="right"/>
      <protection hidden="1"/>
    </xf>
    <xf numFmtId="184" fontId="14" fillId="33" borderId="26" xfId="53" applyNumberFormat="1" applyFont="1" applyFill="1" applyBorder="1" applyAlignment="1" applyProtection="1">
      <alignment/>
      <protection hidden="1"/>
    </xf>
    <xf numFmtId="187" fontId="14" fillId="33" borderId="26" xfId="53" applyNumberFormat="1" applyFont="1" applyFill="1" applyBorder="1" applyAlignment="1" applyProtection="1">
      <alignment/>
      <protection hidden="1"/>
    </xf>
    <xf numFmtId="174" fontId="14" fillId="33" borderId="26" xfId="53" applyNumberFormat="1" applyFont="1" applyFill="1" applyBorder="1" applyAlignment="1" applyProtection="1">
      <alignment/>
      <protection hidden="1"/>
    </xf>
    <xf numFmtId="189" fontId="14" fillId="33" borderId="26" xfId="53" applyNumberFormat="1" applyFont="1" applyFill="1" applyBorder="1" applyAlignment="1" applyProtection="1">
      <alignment horizontal="right"/>
      <protection hidden="1"/>
    </xf>
    <xf numFmtId="189" fontId="14" fillId="33" borderId="28" xfId="53" applyNumberFormat="1" applyFont="1" applyFill="1" applyBorder="1" applyAlignment="1" applyProtection="1">
      <alignment horizontal="right"/>
      <protection hidden="1"/>
    </xf>
    <xf numFmtId="184" fontId="13" fillId="33" borderId="19" xfId="53" applyNumberFormat="1" applyFont="1" applyFill="1" applyBorder="1" applyAlignment="1" applyProtection="1">
      <alignment/>
      <protection hidden="1"/>
    </xf>
    <xf numFmtId="187" fontId="13" fillId="33" borderId="19" xfId="53" applyNumberFormat="1" applyFont="1" applyFill="1" applyBorder="1" applyAlignment="1" applyProtection="1">
      <alignment/>
      <protection hidden="1"/>
    </xf>
    <xf numFmtId="174" fontId="13" fillId="33" borderId="19" xfId="53" applyNumberFormat="1" applyFont="1" applyFill="1" applyBorder="1" applyAlignment="1" applyProtection="1">
      <alignment/>
      <protection hidden="1"/>
    </xf>
    <xf numFmtId="189" fontId="13" fillId="33" borderId="19" xfId="53" applyNumberFormat="1" applyFont="1" applyFill="1" applyBorder="1" applyAlignment="1" applyProtection="1">
      <alignment horizontal="right"/>
      <protection hidden="1"/>
    </xf>
    <xf numFmtId="189" fontId="13" fillId="33" borderId="20" xfId="53" applyNumberFormat="1" applyFont="1" applyFill="1" applyBorder="1" applyAlignment="1" applyProtection="1">
      <alignment horizontal="right"/>
      <protection hidden="1"/>
    </xf>
    <xf numFmtId="0" fontId="14" fillId="33" borderId="0" xfId="53" applyNumberFormat="1" applyFont="1" applyFill="1" applyAlignment="1" applyProtection="1">
      <alignment horizontal="left" vertical="center"/>
      <protection hidden="1"/>
    </xf>
    <xf numFmtId="0" fontId="13" fillId="33" borderId="0" xfId="53" applyNumberFormat="1" applyFont="1" applyFill="1" applyAlignment="1" applyProtection="1">
      <alignment horizontal="left"/>
      <protection hidden="1"/>
    </xf>
    <xf numFmtId="0" fontId="13" fillId="33" borderId="0" xfId="53" applyFont="1" applyFill="1" applyBorder="1" applyProtection="1">
      <alignment/>
      <protection hidden="1"/>
    </xf>
    <xf numFmtId="0" fontId="13" fillId="33" borderId="0" xfId="53" applyFont="1" applyFill="1" applyBorder="1" applyAlignment="1" applyProtection="1">
      <alignment horizontal="right"/>
      <protection hidden="1"/>
    </xf>
    <xf numFmtId="0" fontId="22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33" borderId="13" xfId="53" applyFont="1" applyFill="1" applyBorder="1" applyAlignment="1" applyProtection="1">
      <alignment horizontal="left"/>
      <protection hidden="1"/>
    </xf>
    <xf numFmtId="0" fontId="22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22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6" fillId="33" borderId="0" xfId="53" applyFont="1" applyFill="1">
      <alignment/>
      <protection/>
    </xf>
    <xf numFmtId="0" fontId="14" fillId="33" borderId="27" xfId="53" applyFont="1" applyFill="1" applyBorder="1" applyAlignment="1">
      <alignment horizontal="center" vertical="center"/>
      <protection/>
    </xf>
    <xf numFmtId="0" fontId="13" fillId="33" borderId="26" xfId="53" applyNumberFormat="1" applyFont="1" applyFill="1" applyBorder="1" applyAlignment="1" applyProtection="1">
      <alignment horizontal="left" vertical="center"/>
      <protection hidden="1"/>
    </xf>
    <xf numFmtId="184" fontId="14" fillId="33" borderId="26" xfId="53" applyNumberFormat="1" applyFont="1" applyFill="1" applyBorder="1" applyAlignment="1" applyProtection="1">
      <alignment vertical="center"/>
      <protection hidden="1"/>
    </xf>
    <xf numFmtId="187" fontId="14" fillId="33" borderId="26" xfId="53" applyNumberFormat="1" applyFont="1" applyFill="1" applyBorder="1" applyAlignment="1" applyProtection="1">
      <alignment vertical="center"/>
      <protection hidden="1"/>
    </xf>
    <xf numFmtId="174" fontId="14" fillId="33" borderId="26" xfId="53" applyNumberFormat="1" applyFont="1" applyFill="1" applyBorder="1" applyAlignment="1" applyProtection="1">
      <alignment vertical="center"/>
      <protection hidden="1"/>
    </xf>
    <xf numFmtId="188" fontId="14" fillId="33" borderId="26" xfId="53" applyNumberFormat="1" applyFont="1" applyFill="1" applyBorder="1" applyAlignment="1" applyProtection="1">
      <alignment horizontal="right" vertical="center"/>
      <protection hidden="1"/>
    </xf>
    <xf numFmtId="188" fontId="14" fillId="33" borderId="28" xfId="53" applyNumberFormat="1" applyFont="1" applyFill="1" applyBorder="1" applyAlignment="1" applyProtection="1">
      <alignment horizontal="right" vertical="center"/>
      <protection hidden="1"/>
    </xf>
    <xf numFmtId="0" fontId="13" fillId="33" borderId="18" xfId="53" applyFont="1" applyFill="1" applyBorder="1" applyAlignment="1">
      <alignment horizontal="left"/>
      <protection/>
    </xf>
    <xf numFmtId="0" fontId="13" fillId="33" borderId="19" xfId="53" applyNumberFormat="1" applyFont="1" applyFill="1" applyBorder="1" applyAlignment="1" applyProtection="1">
      <alignment horizontal="left"/>
      <protection hidden="1"/>
    </xf>
    <xf numFmtId="188" fontId="13" fillId="33" borderId="19" xfId="53" applyNumberFormat="1" applyFont="1" applyFill="1" applyBorder="1" applyAlignment="1" applyProtection="1">
      <alignment horizontal="right"/>
      <protection hidden="1"/>
    </xf>
    <xf numFmtId="188" fontId="13" fillId="33" borderId="20" xfId="53" applyNumberFormat="1" applyFont="1" applyFill="1" applyBorder="1" applyAlignment="1" applyProtection="1">
      <alignment horizontal="right"/>
      <protection hidden="1"/>
    </xf>
    <xf numFmtId="0" fontId="14" fillId="33" borderId="18" xfId="53" applyFont="1" applyFill="1" applyBorder="1" applyAlignment="1">
      <alignment horizontal="center" vertical="center"/>
      <protection/>
    </xf>
    <xf numFmtId="0" fontId="13" fillId="33" borderId="19" xfId="53" applyNumberFormat="1" applyFont="1" applyFill="1" applyBorder="1" applyAlignment="1" applyProtection="1">
      <alignment horizontal="left" vertical="center"/>
      <protection hidden="1"/>
    </xf>
    <xf numFmtId="184" fontId="14" fillId="33" borderId="19" xfId="53" applyNumberFormat="1" applyFont="1" applyFill="1" applyBorder="1" applyAlignment="1" applyProtection="1">
      <alignment vertical="center"/>
      <protection hidden="1"/>
    </xf>
    <xf numFmtId="187" fontId="14" fillId="33" borderId="19" xfId="53" applyNumberFormat="1" applyFont="1" applyFill="1" applyBorder="1" applyAlignment="1" applyProtection="1">
      <alignment vertical="center"/>
      <protection hidden="1"/>
    </xf>
    <xf numFmtId="174" fontId="14" fillId="33" borderId="19" xfId="53" applyNumberFormat="1" applyFont="1" applyFill="1" applyBorder="1" applyAlignment="1" applyProtection="1">
      <alignment vertical="center"/>
      <protection hidden="1"/>
    </xf>
    <xf numFmtId="188" fontId="14" fillId="33" borderId="19" xfId="53" applyNumberFormat="1" applyFont="1" applyFill="1" applyBorder="1" applyAlignment="1" applyProtection="1">
      <alignment horizontal="right" vertical="center"/>
      <protection hidden="1"/>
    </xf>
    <xf numFmtId="188" fontId="14" fillId="33" borderId="20" xfId="53" applyNumberFormat="1" applyFont="1" applyFill="1" applyBorder="1" applyAlignment="1" applyProtection="1">
      <alignment horizontal="right" vertical="center"/>
      <protection hidden="1"/>
    </xf>
    <xf numFmtId="184" fontId="14" fillId="33" borderId="19" xfId="53" applyNumberFormat="1" applyFont="1" applyFill="1" applyBorder="1" applyAlignment="1" applyProtection="1">
      <alignment/>
      <protection hidden="1"/>
    </xf>
    <xf numFmtId="187" fontId="14" fillId="33" borderId="19" xfId="53" applyNumberFormat="1" applyFont="1" applyFill="1" applyBorder="1" applyAlignment="1" applyProtection="1">
      <alignment/>
      <protection hidden="1"/>
    </xf>
    <xf numFmtId="174" fontId="14" fillId="33" borderId="19" xfId="53" applyNumberFormat="1" applyFont="1" applyFill="1" applyBorder="1" applyAlignment="1" applyProtection="1">
      <alignment/>
      <protection hidden="1"/>
    </xf>
    <xf numFmtId="188" fontId="14" fillId="33" borderId="19" xfId="53" applyNumberFormat="1" applyFont="1" applyFill="1" applyBorder="1" applyAlignment="1" applyProtection="1">
      <alignment horizontal="right"/>
      <protection hidden="1"/>
    </xf>
    <xf numFmtId="188" fontId="14" fillId="33" borderId="20" xfId="53" applyNumberFormat="1" applyFont="1" applyFill="1" applyBorder="1" applyAlignment="1" applyProtection="1">
      <alignment horizontal="right"/>
      <protection hidden="1"/>
    </xf>
    <xf numFmtId="0" fontId="14" fillId="33" borderId="18" xfId="53" applyFont="1" applyFill="1" applyBorder="1" applyAlignment="1">
      <alignment vertical="center"/>
      <protection/>
    </xf>
    <xf numFmtId="0" fontId="13" fillId="33" borderId="19" xfId="53" applyNumberFormat="1" applyFont="1" applyFill="1" applyBorder="1" applyAlignment="1" applyProtection="1">
      <alignment vertical="center"/>
      <protection hidden="1"/>
    </xf>
    <xf numFmtId="188" fontId="14" fillId="33" borderId="19" xfId="53" applyNumberFormat="1" applyFont="1" applyFill="1" applyBorder="1" applyAlignment="1" applyProtection="1">
      <alignment vertical="center"/>
      <protection hidden="1"/>
    </xf>
    <xf numFmtId="188" fontId="14" fillId="33" borderId="20" xfId="53" applyNumberFormat="1" applyFont="1" applyFill="1" applyBorder="1" applyAlignment="1" applyProtection="1">
      <alignment vertical="center"/>
      <protection hidden="1"/>
    </xf>
    <xf numFmtId="0" fontId="13" fillId="33" borderId="11" xfId="53" applyNumberFormat="1" applyFont="1" applyFill="1" applyBorder="1" applyAlignment="1" applyProtection="1">
      <alignment horizontal="left"/>
      <protection hidden="1"/>
    </xf>
    <xf numFmtId="184" fontId="13" fillId="33" borderId="11" xfId="53" applyNumberFormat="1" applyFont="1" applyFill="1" applyBorder="1" applyAlignment="1" applyProtection="1">
      <alignment/>
      <protection hidden="1"/>
    </xf>
    <xf numFmtId="0" fontId="13" fillId="33" borderId="12" xfId="53" applyFont="1" applyFill="1" applyBorder="1" applyAlignment="1">
      <alignment horizontal="left"/>
      <protection/>
    </xf>
    <xf numFmtId="0" fontId="13" fillId="33" borderId="13" xfId="53" applyNumberFormat="1" applyFont="1" applyFill="1" applyBorder="1" applyAlignment="1" applyProtection="1">
      <alignment horizontal="left"/>
      <protection hidden="1"/>
    </xf>
    <xf numFmtId="49" fontId="14" fillId="33" borderId="13" xfId="53" applyNumberFormat="1" applyFont="1" applyFill="1" applyBorder="1" applyAlignment="1" applyProtection="1">
      <alignment horizontal="right"/>
      <protection hidden="1"/>
    </xf>
    <xf numFmtId="188" fontId="14" fillId="33" borderId="13" xfId="53" applyNumberFormat="1" applyFont="1" applyFill="1" applyBorder="1" applyAlignment="1" applyProtection="1">
      <alignment horizontal="right"/>
      <protection hidden="1"/>
    </xf>
    <xf numFmtId="188" fontId="14" fillId="33" borderId="14" xfId="53" applyNumberFormat="1" applyFont="1" applyFill="1" applyBorder="1" applyAlignment="1" applyProtection="1">
      <alignment horizontal="right"/>
      <protection hidden="1"/>
    </xf>
    <xf numFmtId="0" fontId="13" fillId="33" borderId="0" xfId="53" applyFont="1" applyFill="1" applyAlignment="1">
      <alignment horizontal="right"/>
      <protection/>
    </xf>
    <xf numFmtId="181" fontId="11" fillId="0" borderId="0" xfId="0" applyNumberFormat="1" applyFont="1" applyAlignment="1">
      <alignment/>
    </xf>
    <xf numFmtId="0" fontId="24" fillId="0" borderId="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9" fillId="0" borderId="0" xfId="69" applyFont="1">
      <alignment/>
      <protection/>
    </xf>
    <xf numFmtId="0" fontId="8" fillId="0" borderId="0" xfId="69" applyFont="1" applyAlignment="1">
      <alignment/>
      <protection/>
    </xf>
    <xf numFmtId="0" fontId="8" fillId="0" borderId="0" xfId="69" applyFont="1" applyAlignment="1">
      <alignment horizontal="right"/>
      <protection/>
    </xf>
    <xf numFmtId="0" fontId="8" fillId="0" borderId="0" xfId="0" applyFont="1" applyFill="1" applyAlignment="1">
      <alignment horizontal="right"/>
    </xf>
    <xf numFmtId="0" fontId="25" fillId="0" borderId="0" xfId="69" applyFont="1">
      <alignment/>
      <protection/>
    </xf>
    <xf numFmtId="0" fontId="9" fillId="0" borderId="10" xfId="69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5" fillId="0" borderId="16" xfId="69" applyFont="1" applyBorder="1" applyAlignment="1">
      <alignment vertical="center" wrapText="1"/>
      <protection/>
    </xf>
    <xf numFmtId="0" fontId="9" fillId="0" borderId="18" xfId="0" applyFont="1" applyBorder="1" applyAlignment="1">
      <alignment/>
    </xf>
    <xf numFmtId="180" fontId="9" fillId="0" borderId="20" xfId="69" applyNumberFormat="1" applyFont="1" applyBorder="1">
      <alignment/>
      <protection/>
    </xf>
    <xf numFmtId="0" fontId="5" fillId="0" borderId="18" xfId="69" applyFont="1" applyBorder="1" applyAlignment="1">
      <alignment horizontal="center"/>
      <protection/>
    </xf>
    <xf numFmtId="180" fontId="5" fillId="0" borderId="20" xfId="69" applyNumberFormat="1" applyFont="1" applyBorder="1" applyAlignment="1">
      <alignment horizontal="right" vertical="center"/>
      <protection/>
    </xf>
    <xf numFmtId="0" fontId="9" fillId="0" borderId="18" xfId="69" applyFont="1" applyBorder="1" applyAlignment="1">
      <alignment horizontal="left"/>
      <protection/>
    </xf>
    <xf numFmtId="0" fontId="9" fillId="0" borderId="18" xfId="69" applyFont="1" applyBorder="1" applyAlignment="1">
      <alignment vertical="center" wrapText="1"/>
      <protection/>
    </xf>
    <xf numFmtId="0" fontId="5" fillId="0" borderId="18" xfId="69" applyFont="1" applyBorder="1" applyAlignment="1">
      <alignment horizontal="center" wrapText="1"/>
      <protection/>
    </xf>
    <xf numFmtId="181" fontId="9" fillId="0" borderId="20" xfId="69" applyNumberFormat="1" applyFont="1" applyBorder="1">
      <alignment/>
      <protection/>
    </xf>
    <xf numFmtId="0" fontId="9" fillId="0" borderId="21" xfId="69" applyFont="1" applyBorder="1" applyAlignment="1">
      <alignment vertical="center" wrapText="1"/>
      <protection/>
    </xf>
    <xf numFmtId="180" fontId="9" fillId="0" borderId="22" xfId="69" applyNumberFormat="1" applyFont="1" applyBorder="1">
      <alignment/>
      <protection/>
    </xf>
    <xf numFmtId="0" fontId="9" fillId="0" borderId="0" xfId="69" applyFont="1" applyBorder="1" applyAlignment="1">
      <alignment horizontal="right" vertical="center"/>
      <protection/>
    </xf>
    <xf numFmtId="0" fontId="9" fillId="0" borderId="29" xfId="69" applyFont="1" applyBorder="1" applyAlignment="1">
      <alignment horizontal="right"/>
      <protection/>
    </xf>
    <xf numFmtId="0" fontId="13" fillId="0" borderId="0" xfId="69" applyFont="1" applyAlignment="1">
      <alignment horizontal="right"/>
      <protection/>
    </xf>
    <xf numFmtId="0" fontId="13" fillId="0" borderId="0" xfId="0" applyFont="1" applyFill="1" applyAlignment="1">
      <alignment horizontal="right"/>
    </xf>
    <xf numFmtId="0" fontId="5" fillId="0" borderId="27" xfId="69" applyFont="1" applyBorder="1" applyAlignment="1">
      <alignment horizontal="center" wrapText="1"/>
      <protection/>
    </xf>
    <xf numFmtId="180" fontId="5" fillId="0" borderId="28" xfId="69" applyNumberFormat="1" applyFont="1" applyBorder="1" applyAlignment="1">
      <alignment horizontal="right" vertical="center"/>
      <protection/>
    </xf>
    <xf numFmtId="0" fontId="9" fillId="0" borderId="21" xfId="69" applyFont="1" applyBorder="1" applyAlignment="1">
      <alignment horizontal="left"/>
      <protection/>
    </xf>
    <xf numFmtId="181" fontId="9" fillId="0" borderId="22" xfId="69" applyNumberFormat="1" applyFont="1" applyBorder="1">
      <alignment/>
      <protection/>
    </xf>
    <xf numFmtId="0" fontId="14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60" applyFont="1" applyFill="1" applyAlignment="1">
      <alignment horizontal="right" wrapText="1"/>
      <protection/>
    </xf>
    <xf numFmtId="0" fontId="46" fillId="0" borderId="0" xfId="60" applyAlignment="1">
      <alignment/>
      <protection/>
    </xf>
    <xf numFmtId="0" fontId="13" fillId="0" borderId="0" xfId="53" applyNumberFormat="1" applyFont="1" applyFill="1" applyAlignment="1" applyProtection="1">
      <alignment horizontal="centerContinuous"/>
      <protection hidden="1"/>
    </xf>
    <xf numFmtId="0" fontId="8" fillId="0" borderId="0" xfId="53" applyFont="1" applyAlignment="1" applyProtection="1">
      <alignment horizontal="right"/>
      <protection hidden="1"/>
    </xf>
    <xf numFmtId="0" fontId="13" fillId="0" borderId="17" xfId="53" applyNumberFormat="1" applyFont="1" applyFill="1" applyBorder="1" applyAlignment="1" applyProtection="1">
      <alignment horizontal="centerContinuous"/>
      <protection hidden="1"/>
    </xf>
    <xf numFmtId="0" fontId="13" fillId="0" borderId="19" xfId="53" applyNumberFormat="1" applyFont="1" applyFill="1" applyBorder="1" applyAlignment="1" applyProtection="1">
      <alignment horizontal="centerContinuous"/>
      <protection hidden="1"/>
    </xf>
    <xf numFmtId="0" fontId="13" fillId="0" borderId="15" xfId="53" applyNumberFormat="1" applyFont="1" applyFill="1" applyBorder="1" applyAlignment="1" applyProtection="1">
      <alignment horizontal="center" vertical="center" textRotation="90" wrapText="1"/>
      <protection hidden="1"/>
    </xf>
    <xf numFmtId="0" fontId="15" fillId="0" borderId="12" xfId="53" applyNumberFormat="1" applyFont="1" applyFill="1" applyBorder="1" applyAlignment="1" applyProtection="1">
      <alignment horizontal="center" vertical="center"/>
      <protection hidden="1"/>
    </xf>
    <xf numFmtId="0" fontId="15" fillId="0" borderId="13" xfId="53" applyNumberFormat="1" applyFont="1" applyFill="1" applyBorder="1" applyAlignment="1" applyProtection="1">
      <alignment horizontal="center" vertical="center"/>
      <protection hidden="1"/>
    </xf>
    <xf numFmtId="0" fontId="15" fillId="0" borderId="14" xfId="53" applyNumberFormat="1" applyFont="1" applyFill="1" applyBorder="1" applyAlignment="1" applyProtection="1">
      <alignment horizontal="center" vertical="center"/>
      <protection hidden="1"/>
    </xf>
    <xf numFmtId="0" fontId="15" fillId="0" borderId="0" xfId="53" applyFont="1" applyAlignment="1">
      <alignment horizontal="center" vertical="center"/>
      <protection/>
    </xf>
    <xf numFmtId="184" fontId="14" fillId="0" borderId="17" xfId="53" applyNumberFormat="1" applyFont="1" applyFill="1" applyBorder="1" applyAlignment="1" applyProtection="1">
      <alignment horizontal="center" wrapText="1"/>
      <protection hidden="1"/>
    </xf>
    <xf numFmtId="1" fontId="14" fillId="0" borderId="17" xfId="53" applyNumberFormat="1" applyFont="1" applyFill="1" applyBorder="1" applyAlignment="1" applyProtection="1">
      <alignment horizontal="center" wrapText="1"/>
      <protection hidden="1"/>
    </xf>
    <xf numFmtId="182" fontId="14" fillId="0" borderId="17" xfId="53" applyNumberFormat="1" applyFont="1" applyFill="1" applyBorder="1" applyAlignment="1" applyProtection="1">
      <alignment horizontal="center" wrapText="1"/>
      <protection hidden="1"/>
    </xf>
    <xf numFmtId="183" fontId="14" fillId="0" borderId="17" xfId="53" applyNumberFormat="1" applyFont="1" applyFill="1" applyBorder="1" applyAlignment="1" applyProtection="1">
      <alignment horizontal="center" wrapText="1"/>
      <protection hidden="1"/>
    </xf>
    <xf numFmtId="181" fontId="14" fillId="33" borderId="25" xfId="53" applyNumberFormat="1" applyFont="1" applyFill="1" applyBorder="1" applyAlignment="1" applyProtection="1">
      <alignment horizontal="right" wrapText="1"/>
      <protection hidden="1"/>
    </xf>
    <xf numFmtId="184" fontId="14" fillId="0" borderId="19" xfId="53" applyNumberFormat="1" applyFont="1" applyFill="1" applyBorder="1" applyAlignment="1" applyProtection="1">
      <alignment horizontal="center" wrapText="1"/>
      <protection hidden="1"/>
    </xf>
    <xf numFmtId="1" fontId="14" fillId="0" borderId="19" xfId="53" applyNumberFormat="1" applyFont="1" applyFill="1" applyBorder="1" applyAlignment="1" applyProtection="1">
      <alignment horizontal="center" wrapText="1"/>
      <protection hidden="1"/>
    </xf>
    <xf numFmtId="182" fontId="14" fillId="0" borderId="19" xfId="53" applyNumberFormat="1" applyFont="1" applyFill="1" applyBorder="1" applyAlignment="1" applyProtection="1">
      <alignment horizontal="center" wrapText="1"/>
      <protection hidden="1"/>
    </xf>
    <xf numFmtId="183" fontId="14" fillId="0" borderId="19" xfId="53" applyNumberFormat="1" applyFont="1" applyFill="1" applyBorder="1" applyAlignment="1" applyProtection="1">
      <alignment horizontal="center" wrapText="1"/>
      <protection hidden="1"/>
    </xf>
    <xf numFmtId="181" fontId="14" fillId="33" borderId="20" xfId="53" applyNumberFormat="1" applyFont="1" applyFill="1" applyBorder="1" applyAlignment="1" applyProtection="1">
      <alignment horizontal="right" wrapText="1"/>
      <protection hidden="1"/>
    </xf>
    <xf numFmtId="184" fontId="13" fillId="0" borderId="19" xfId="53" applyNumberFormat="1" applyFont="1" applyFill="1" applyBorder="1" applyAlignment="1" applyProtection="1">
      <alignment horizontal="center" wrapText="1"/>
      <protection hidden="1"/>
    </xf>
    <xf numFmtId="1" fontId="13" fillId="0" borderId="19" xfId="53" applyNumberFormat="1" applyFont="1" applyFill="1" applyBorder="1" applyAlignment="1" applyProtection="1">
      <alignment horizontal="center" wrapText="1"/>
      <protection hidden="1"/>
    </xf>
    <xf numFmtId="182" fontId="13" fillId="0" borderId="19" xfId="53" applyNumberFormat="1" applyFont="1" applyFill="1" applyBorder="1" applyAlignment="1" applyProtection="1">
      <alignment horizontal="center" wrapText="1"/>
      <protection hidden="1"/>
    </xf>
    <xf numFmtId="183" fontId="13" fillId="0" borderId="19" xfId="53" applyNumberFormat="1" applyFont="1" applyFill="1" applyBorder="1" applyAlignment="1" applyProtection="1">
      <alignment horizontal="center" wrapText="1"/>
      <protection hidden="1"/>
    </xf>
    <xf numFmtId="181" fontId="13" fillId="0" borderId="20" xfId="53" applyNumberFormat="1" applyFont="1" applyFill="1" applyBorder="1" applyAlignment="1" applyProtection="1">
      <alignment horizontal="right" wrapText="1"/>
      <protection hidden="1"/>
    </xf>
    <xf numFmtId="181" fontId="13" fillId="33" borderId="20" xfId="53" applyNumberFormat="1" applyFont="1" applyFill="1" applyBorder="1" applyAlignment="1" applyProtection="1">
      <alignment horizontal="right" wrapText="1"/>
      <protection hidden="1"/>
    </xf>
    <xf numFmtId="181" fontId="14" fillId="0" borderId="20" xfId="53" applyNumberFormat="1" applyFont="1" applyFill="1" applyBorder="1" applyAlignment="1" applyProtection="1">
      <alignment horizontal="right" wrapText="1"/>
      <protection hidden="1"/>
    </xf>
    <xf numFmtId="184" fontId="13" fillId="33" borderId="19" xfId="53" applyNumberFormat="1" applyFont="1" applyFill="1" applyBorder="1" applyAlignment="1" applyProtection="1">
      <alignment horizontal="center" wrapText="1"/>
      <protection hidden="1"/>
    </xf>
    <xf numFmtId="1" fontId="13" fillId="33" borderId="19" xfId="53" applyNumberFormat="1" applyFont="1" applyFill="1" applyBorder="1" applyAlignment="1" applyProtection="1">
      <alignment horizontal="center" wrapText="1"/>
      <protection hidden="1"/>
    </xf>
    <xf numFmtId="182" fontId="13" fillId="33" borderId="19" xfId="53" applyNumberFormat="1" applyFont="1" applyFill="1" applyBorder="1" applyAlignment="1" applyProtection="1">
      <alignment horizontal="center" wrapText="1"/>
      <protection hidden="1"/>
    </xf>
    <xf numFmtId="183" fontId="13" fillId="33" borderId="19" xfId="53" applyNumberFormat="1" applyFont="1" applyFill="1" applyBorder="1" applyAlignment="1" applyProtection="1">
      <alignment horizontal="center" wrapText="1"/>
      <protection hidden="1"/>
    </xf>
    <xf numFmtId="0" fontId="13" fillId="0" borderId="0" xfId="53" applyFont="1" applyFill="1">
      <alignment/>
      <protection/>
    </xf>
    <xf numFmtId="49" fontId="14" fillId="0" borderId="19" xfId="53" applyNumberFormat="1" applyFont="1" applyFill="1" applyBorder="1" applyAlignment="1" applyProtection="1">
      <alignment horizontal="center" wrapText="1"/>
      <protection hidden="1"/>
    </xf>
    <xf numFmtId="49" fontId="13" fillId="0" borderId="19" xfId="53" applyNumberFormat="1" applyFont="1" applyFill="1" applyBorder="1" applyAlignment="1" applyProtection="1">
      <alignment horizontal="center" wrapText="1"/>
      <protection hidden="1"/>
    </xf>
    <xf numFmtId="184" fontId="14" fillId="0" borderId="15" xfId="53" applyNumberFormat="1" applyFont="1" applyFill="1" applyBorder="1" applyAlignment="1" applyProtection="1">
      <alignment horizontal="center" wrapText="1"/>
      <protection hidden="1"/>
    </xf>
    <xf numFmtId="1" fontId="14" fillId="0" borderId="15" xfId="53" applyNumberFormat="1" applyFont="1" applyFill="1" applyBorder="1" applyAlignment="1" applyProtection="1">
      <alignment horizontal="center" wrapText="1"/>
      <protection hidden="1"/>
    </xf>
    <xf numFmtId="182" fontId="14" fillId="0" borderId="15" xfId="53" applyNumberFormat="1" applyFont="1" applyFill="1" applyBorder="1" applyAlignment="1" applyProtection="1">
      <alignment horizontal="center" wrapText="1"/>
      <protection hidden="1"/>
    </xf>
    <xf numFmtId="183" fontId="14" fillId="0" borderId="15" xfId="53" applyNumberFormat="1" applyFont="1" applyFill="1" applyBorder="1" applyAlignment="1" applyProtection="1">
      <alignment horizontal="center" wrapText="1"/>
      <protection hidden="1"/>
    </xf>
    <xf numFmtId="181" fontId="14" fillId="33" borderId="22" xfId="53" applyNumberFormat="1" applyFont="1" applyFill="1" applyBorder="1" applyAlignment="1" applyProtection="1">
      <alignment horizontal="right" wrapText="1"/>
      <protection hidden="1"/>
    </xf>
    <xf numFmtId="49" fontId="14" fillId="0" borderId="13" xfId="53" applyNumberFormat="1" applyFont="1" applyFill="1" applyBorder="1" applyAlignment="1" applyProtection="1">
      <alignment horizontal="center"/>
      <protection hidden="1"/>
    </xf>
    <xf numFmtId="181" fontId="14" fillId="0" borderId="14" xfId="53" applyNumberFormat="1" applyFont="1" applyFill="1" applyBorder="1" applyAlignment="1" applyProtection="1">
      <alignment horizontal="right"/>
      <protection hidden="1"/>
    </xf>
    <xf numFmtId="0" fontId="13" fillId="0" borderId="0" xfId="53" applyFont="1" applyFill="1" applyBorder="1" applyAlignment="1" applyProtection="1">
      <alignment/>
      <protection hidden="1"/>
    </xf>
    <xf numFmtId="0" fontId="13" fillId="0" borderId="0" xfId="53" applyFont="1" applyFill="1" applyAlignment="1" applyProtection="1">
      <alignment/>
      <protection hidden="1"/>
    </xf>
    <xf numFmtId="2" fontId="13" fillId="0" borderId="0" xfId="53" applyNumberFormat="1" applyFont="1" applyAlignment="1" applyProtection="1">
      <alignment horizontal="right"/>
      <protection hidden="1"/>
    </xf>
    <xf numFmtId="0" fontId="13" fillId="0" borderId="0" xfId="53" applyFont="1" applyProtection="1">
      <alignment/>
      <protection hidden="1"/>
    </xf>
    <xf numFmtId="181" fontId="27" fillId="0" borderId="0" xfId="0" applyNumberFormat="1" applyFont="1" applyFill="1" applyAlignment="1">
      <alignment vertical="center" wrapText="1"/>
    </xf>
    <xf numFmtId="0" fontId="28" fillId="0" borderId="0" xfId="0" applyFont="1" applyFill="1" applyAlignment="1">
      <alignment/>
    </xf>
    <xf numFmtId="181" fontId="28" fillId="0" borderId="0" xfId="0" applyNumberFormat="1" applyFont="1" applyFill="1" applyAlignment="1">
      <alignment/>
    </xf>
    <xf numFmtId="186" fontId="28" fillId="0" borderId="0" xfId="75" applyNumberFormat="1" applyFont="1" applyFill="1" applyAlignment="1">
      <alignment/>
    </xf>
    <xf numFmtId="0" fontId="6" fillId="0" borderId="12" xfId="53" applyNumberFormat="1" applyFont="1" applyFill="1" applyBorder="1" applyAlignment="1" applyProtection="1">
      <alignment horizontal="center" vertical="center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181" fontId="9" fillId="0" borderId="0" xfId="0" applyNumberFormat="1" applyFont="1" applyFill="1" applyBorder="1" applyAlignment="1">
      <alignment horizontal="right"/>
    </xf>
    <xf numFmtId="181" fontId="5" fillId="0" borderId="20" xfId="69" applyNumberFormat="1" applyFont="1" applyBorder="1" applyAlignment="1">
      <alignment horizontal="right" wrapText="1"/>
      <protection/>
    </xf>
    <xf numFmtId="181" fontId="5" fillId="0" borderId="25" xfId="69" applyNumberFormat="1" applyFont="1" applyBorder="1" applyAlignment="1">
      <alignment vertical="center"/>
      <protection/>
    </xf>
    <xf numFmtId="187" fontId="13" fillId="33" borderId="11" xfId="53" applyNumberFormat="1" applyFont="1" applyFill="1" applyBorder="1" applyAlignment="1" applyProtection="1">
      <alignment/>
      <protection hidden="1"/>
    </xf>
    <xf numFmtId="174" fontId="13" fillId="33" borderId="11" xfId="53" applyNumberFormat="1" applyFont="1" applyFill="1" applyBorder="1" applyAlignment="1" applyProtection="1">
      <alignment/>
      <protection hidden="1"/>
    </xf>
    <xf numFmtId="188" fontId="13" fillId="33" borderId="11" xfId="53" applyNumberFormat="1" applyFont="1" applyFill="1" applyBorder="1" applyAlignment="1" applyProtection="1">
      <alignment horizontal="right"/>
      <protection hidden="1"/>
    </xf>
    <xf numFmtId="188" fontId="13" fillId="33" borderId="23" xfId="53" applyNumberFormat="1" applyFont="1" applyFill="1" applyBorder="1" applyAlignment="1" applyProtection="1">
      <alignment horizontal="right"/>
      <protection hidden="1"/>
    </xf>
    <xf numFmtId="181" fontId="14" fillId="34" borderId="20" xfId="0" applyNumberFormat="1" applyFont="1" applyFill="1" applyBorder="1" applyAlignment="1" applyProtection="1">
      <alignment/>
      <protection hidden="1"/>
    </xf>
    <xf numFmtId="181" fontId="13" fillId="34" borderId="20" xfId="0" applyNumberFormat="1" applyFont="1" applyFill="1" applyBorder="1" applyAlignment="1" applyProtection="1">
      <alignment/>
      <protection hidden="1"/>
    </xf>
    <xf numFmtId="181" fontId="13" fillId="34" borderId="23" xfId="0" applyNumberFormat="1" applyFont="1" applyFill="1" applyBorder="1" applyAlignment="1" applyProtection="1">
      <alignment/>
      <protection hidden="1"/>
    </xf>
    <xf numFmtId="0" fontId="13" fillId="34" borderId="0" xfId="0" applyFont="1" applyFill="1" applyAlignment="1">
      <alignment/>
    </xf>
    <xf numFmtId="0" fontId="9" fillId="34" borderId="0" xfId="0" applyFont="1" applyFill="1" applyAlignment="1">
      <alignment/>
    </xf>
    <xf numFmtId="4" fontId="9" fillId="34" borderId="0" xfId="81" applyNumberFormat="1" applyFont="1" applyFill="1" applyAlignment="1">
      <alignment horizontal="right"/>
    </xf>
    <xf numFmtId="0" fontId="14" fillId="34" borderId="0" xfId="0" applyNumberFormat="1" applyFont="1" applyFill="1" applyAlignment="1" applyProtection="1">
      <alignment/>
      <protection hidden="1"/>
    </xf>
    <xf numFmtId="0" fontId="5" fillId="34" borderId="0" xfId="0" applyNumberFormat="1" applyFont="1" applyFill="1" applyAlignment="1" applyProtection="1">
      <alignment/>
      <protection hidden="1"/>
    </xf>
    <xf numFmtId="0" fontId="9" fillId="34" borderId="0" xfId="0" applyFont="1" applyFill="1" applyAlignment="1" applyProtection="1">
      <alignment/>
      <protection hidden="1"/>
    </xf>
    <xf numFmtId="0" fontId="9" fillId="34" borderId="0" xfId="0" applyFont="1" applyFill="1" applyAlignment="1">
      <alignment horizontal="right"/>
    </xf>
    <xf numFmtId="0" fontId="13" fillId="34" borderId="0" xfId="0" applyFont="1" applyFill="1" applyAlignment="1" applyProtection="1">
      <alignment/>
      <protection hidden="1"/>
    </xf>
    <xf numFmtId="0" fontId="14" fillId="34" borderId="0" xfId="0" applyNumberFormat="1" applyFont="1" applyFill="1" applyAlignment="1" applyProtection="1">
      <alignment horizontal="center" vertical="center" wrapText="1"/>
      <protection hidden="1"/>
    </xf>
    <xf numFmtId="0" fontId="13" fillId="34" borderId="0" xfId="0" applyNumberFormat="1" applyFont="1" applyFill="1" applyAlignment="1" applyProtection="1">
      <alignment vertical="top"/>
      <protection hidden="1"/>
    </xf>
    <xf numFmtId="0" fontId="13" fillId="34" borderId="0" xfId="0" applyFont="1" applyFill="1" applyAlignment="1" applyProtection="1">
      <alignment horizontal="right"/>
      <protection hidden="1"/>
    </xf>
    <xf numFmtId="0" fontId="6" fillId="34" borderId="12" xfId="0" applyNumberFormat="1" applyFont="1" applyFill="1" applyBorder="1" applyAlignment="1" applyProtection="1">
      <alignment horizontal="center" vertical="center"/>
      <protection hidden="1"/>
    </xf>
    <xf numFmtId="0" fontId="6" fillId="34" borderId="13" xfId="0" applyNumberFormat="1" applyFont="1" applyFill="1" applyBorder="1" applyAlignment="1" applyProtection="1">
      <alignment horizontal="center" vertical="center"/>
      <protection hidden="1"/>
    </xf>
    <xf numFmtId="0" fontId="6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14" xfId="0" applyNumberFormat="1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Alignment="1">
      <alignment horizontal="center" vertical="center"/>
    </xf>
    <xf numFmtId="0" fontId="14" fillId="34" borderId="27" xfId="0" applyNumberFormat="1" applyFont="1" applyFill="1" applyBorder="1" applyAlignment="1" applyProtection="1">
      <alignment horizontal="center" vertical="center"/>
      <protection hidden="1"/>
    </xf>
    <xf numFmtId="187" fontId="14" fillId="34" borderId="26" xfId="0" applyNumberFormat="1" applyFont="1" applyFill="1" applyBorder="1" applyAlignment="1" applyProtection="1">
      <alignment wrapText="1"/>
      <protection hidden="1"/>
    </xf>
    <xf numFmtId="174" fontId="14" fillId="34" borderId="26" xfId="0" applyNumberFormat="1" applyFont="1" applyFill="1" applyBorder="1" applyAlignment="1" applyProtection="1">
      <alignment wrapText="1"/>
      <protection hidden="1"/>
    </xf>
    <xf numFmtId="184" fontId="14" fillId="34" borderId="26" xfId="0" applyNumberFormat="1" applyFont="1" applyFill="1" applyBorder="1" applyAlignment="1" applyProtection="1">
      <alignment wrapText="1"/>
      <protection hidden="1"/>
    </xf>
    <xf numFmtId="181" fontId="14" fillId="34" borderId="28" xfId="0" applyNumberFormat="1" applyFont="1" applyFill="1" applyBorder="1" applyAlignment="1" applyProtection="1">
      <alignment/>
      <protection hidden="1"/>
    </xf>
    <xf numFmtId="0" fontId="13" fillId="34" borderId="18" xfId="0" applyNumberFormat="1" applyFont="1" applyFill="1" applyBorder="1" applyAlignment="1" applyProtection="1">
      <alignment/>
      <protection hidden="1"/>
    </xf>
    <xf numFmtId="187" fontId="13" fillId="34" borderId="19" xfId="0" applyNumberFormat="1" applyFont="1" applyFill="1" applyBorder="1" applyAlignment="1" applyProtection="1">
      <alignment wrapText="1"/>
      <protection hidden="1"/>
    </xf>
    <xf numFmtId="174" fontId="13" fillId="34" borderId="19" xfId="0" applyNumberFormat="1" applyFont="1" applyFill="1" applyBorder="1" applyAlignment="1" applyProtection="1">
      <alignment wrapText="1"/>
      <protection hidden="1"/>
    </xf>
    <xf numFmtId="184" fontId="13" fillId="34" borderId="19" xfId="0" applyNumberFormat="1" applyFont="1" applyFill="1" applyBorder="1" applyAlignment="1" applyProtection="1">
      <alignment wrapText="1"/>
      <protection hidden="1"/>
    </xf>
    <xf numFmtId="0" fontId="14" fillId="34" borderId="18" xfId="0" applyNumberFormat="1" applyFont="1" applyFill="1" applyBorder="1" applyAlignment="1" applyProtection="1">
      <alignment horizontal="center" vertical="center"/>
      <protection hidden="1"/>
    </xf>
    <xf numFmtId="187" fontId="14" fillId="34" borderId="19" xfId="0" applyNumberFormat="1" applyFont="1" applyFill="1" applyBorder="1" applyAlignment="1" applyProtection="1">
      <alignment wrapText="1"/>
      <protection hidden="1"/>
    </xf>
    <xf numFmtId="174" fontId="14" fillId="34" borderId="19" xfId="0" applyNumberFormat="1" applyFont="1" applyFill="1" applyBorder="1" applyAlignment="1" applyProtection="1">
      <alignment wrapText="1"/>
      <protection hidden="1"/>
    </xf>
    <xf numFmtId="184" fontId="14" fillId="34" borderId="19" xfId="0" applyNumberFormat="1" applyFont="1" applyFill="1" applyBorder="1" applyAlignment="1" applyProtection="1">
      <alignment wrapText="1"/>
      <protection hidden="1"/>
    </xf>
    <xf numFmtId="181" fontId="13" fillId="34" borderId="0" xfId="0" applyNumberFormat="1" applyFont="1" applyFill="1" applyAlignment="1">
      <alignment/>
    </xf>
    <xf numFmtId="0" fontId="13" fillId="34" borderId="24" xfId="0" applyNumberFormat="1" applyFont="1" applyFill="1" applyBorder="1" applyAlignment="1" applyProtection="1">
      <alignment/>
      <protection hidden="1"/>
    </xf>
    <xf numFmtId="187" fontId="13" fillId="34" borderId="11" xfId="0" applyNumberFormat="1" applyFont="1" applyFill="1" applyBorder="1" applyAlignment="1" applyProtection="1">
      <alignment wrapText="1"/>
      <protection hidden="1"/>
    </xf>
    <xf numFmtId="174" fontId="13" fillId="34" borderId="11" xfId="0" applyNumberFormat="1" applyFont="1" applyFill="1" applyBorder="1" applyAlignment="1" applyProtection="1">
      <alignment wrapText="1"/>
      <protection hidden="1"/>
    </xf>
    <xf numFmtId="184" fontId="13" fillId="34" borderId="11" xfId="0" applyNumberFormat="1" applyFont="1" applyFill="1" applyBorder="1" applyAlignment="1" applyProtection="1">
      <alignment wrapText="1"/>
      <protection hidden="1"/>
    </xf>
    <xf numFmtId="0" fontId="13" fillId="34" borderId="12" xfId="0" applyNumberFormat="1" applyFont="1" applyFill="1" applyBorder="1" applyAlignment="1" applyProtection="1">
      <alignment/>
      <protection hidden="1"/>
    </xf>
    <xf numFmtId="49" fontId="14" fillId="34" borderId="13" xfId="0" applyNumberFormat="1" applyFont="1" applyFill="1" applyBorder="1" applyAlignment="1">
      <alignment horizontal="right" wrapText="1"/>
    </xf>
    <xf numFmtId="181" fontId="14" fillId="34" borderId="14" xfId="0" applyNumberFormat="1" applyFont="1" applyFill="1" applyBorder="1" applyAlignment="1">
      <alignment/>
    </xf>
    <xf numFmtId="0" fontId="13" fillId="34" borderId="0" xfId="0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0" fontId="13" fillId="0" borderId="22" xfId="53" applyNumberFormat="1" applyFont="1" applyFill="1" applyBorder="1" applyAlignment="1" applyProtection="1">
      <alignment horizontal="center" vertical="center" wrapText="1"/>
      <protection hidden="1"/>
    </xf>
    <xf numFmtId="174" fontId="20" fillId="0" borderId="19" xfId="68" applyNumberFormat="1" applyFont="1" applyFill="1" applyBorder="1" applyAlignment="1" applyProtection="1">
      <alignment horizontal="center" vertical="center" wrapText="1"/>
      <protection hidden="1"/>
    </xf>
    <xf numFmtId="184" fontId="6" fillId="0" borderId="19" xfId="68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9" fillId="33" borderId="0" xfId="67" applyFont="1" applyFill="1" applyAlignment="1">
      <alignment horizontal="center" vertical="center"/>
      <protection/>
    </xf>
    <xf numFmtId="11" fontId="9" fillId="33" borderId="0" xfId="0" applyNumberFormat="1" applyFont="1" applyFill="1" applyAlignment="1">
      <alignment horizontal="right" vertical="justify" wrapText="1" shrinkToFit="1"/>
    </xf>
    <xf numFmtId="0" fontId="9" fillId="33" borderId="0" xfId="0" applyFont="1" applyFill="1" applyAlignment="1">
      <alignment horizontal="right" wrapText="1"/>
    </xf>
    <xf numFmtId="0" fontId="9" fillId="0" borderId="0" xfId="0" applyFont="1" applyAlignment="1">
      <alignment/>
    </xf>
    <xf numFmtId="0" fontId="14" fillId="0" borderId="16" xfId="53" applyNumberFormat="1" applyFont="1" applyFill="1" applyBorder="1" applyAlignment="1" applyProtection="1">
      <alignment horizontal="justify" wrapText="1"/>
      <protection hidden="1"/>
    </xf>
    <xf numFmtId="0" fontId="14" fillId="0" borderId="18" xfId="53" applyNumberFormat="1" applyFont="1" applyFill="1" applyBorder="1" applyAlignment="1" applyProtection="1">
      <alignment horizontal="justify" wrapText="1"/>
      <protection hidden="1"/>
    </xf>
    <xf numFmtId="0" fontId="13" fillId="0" borderId="18" xfId="53" applyNumberFormat="1" applyFont="1" applyFill="1" applyBorder="1" applyAlignment="1" applyProtection="1">
      <alignment horizontal="justify" wrapText="1"/>
      <protection hidden="1"/>
    </xf>
    <xf numFmtId="0" fontId="13" fillId="33" borderId="30" xfId="0" applyFont="1" applyFill="1" applyBorder="1" applyAlignment="1">
      <alignment horizontal="justify" wrapText="1"/>
    </xf>
    <xf numFmtId="0" fontId="14" fillId="0" borderId="21" xfId="53" applyNumberFormat="1" applyFont="1" applyFill="1" applyBorder="1" applyAlignment="1" applyProtection="1">
      <alignment horizontal="justify" wrapText="1"/>
      <protection hidden="1"/>
    </xf>
    <xf numFmtId="0" fontId="14" fillId="0" borderId="12" xfId="53" applyNumberFormat="1" applyFont="1" applyFill="1" applyBorder="1" applyAlignment="1" applyProtection="1">
      <alignment horizontal="justify"/>
      <protection hidden="1"/>
    </xf>
    <xf numFmtId="0" fontId="9" fillId="34" borderId="0" xfId="67" applyFont="1" applyFill="1" applyAlignment="1" applyProtection="1">
      <alignment horizontal="right"/>
      <protection hidden="1"/>
    </xf>
    <xf numFmtId="0" fontId="5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justify" wrapText="1"/>
    </xf>
    <xf numFmtId="0" fontId="13" fillId="34" borderId="13" xfId="0" applyFont="1" applyFill="1" applyBorder="1" applyAlignment="1">
      <alignment horizontal="justify"/>
    </xf>
    <xf numFmtId="0" fontId="14" fillId="34" borderId="13" xfId="0" applyFont="1" applyFill="1" applyBorder="1" applyAlignment="1">
      <alignment horizontal="justify"/>
    </xf>
    <xf numFmtId="0" fontId="9" fillId="33" borderId="0" xfId="55" applyFont="1" applyFill="1">
      <alignment/>
      <protection/>
    </xf>
    <xf numFmtId="0" fontId="9" fillId="33" borderId="0" xfId="67" applyNumberFormat="1" applyFont="1" applyFill="1" applyAlignment="1" applyProtection="1">
      <alignment horizontal="right"/>
      <protection hidden="1"/>
    </xf>
    <xf numFmtId="0" fontId="9" fillId="33" borderId="0" xfId="55" applyFont="1" applyFill="1" applyAlignment="1">
      <alignment horizontal="right"/>
      <protection/>
    </xf>
    <xf numFmtId="0" fontId="9" fillId="0" borderId="0" xfId="0" applyFont="1" applyAlignment="1">
      <alignment horizontal="right"/>
    </xf>
    <xf numFmtId="0" fontId="9" fillId="33" borderId="0" xfId="62" applyFont="1" applyFill="1" applyAlignment="1">
      <alignment wrapText="1"/>
      <protection/>
    </xf>
    <xf numFmtId="0" fontId="9" fillId="33" borderId="0" xfId="55" applyFont="1" applyFill="1" applyProtection="1">
      <alignment/>
      <protection hidden="1"/>
    </xf>
    <xf numFmtId="184" fontId="14" fillId="33" borderId="19" xfId="55" applyNumberFormat="1" applyFont="1" applyFill="1" applyBorder="1" applyAlignment="1" applyProtection="1">
      <alignment horizontal="justify" wrapText="1"/>
      <protection hidden="1"/>
    </xf>
    <xf numFmtId="187" fontId="13" fillId="33" borderId="19" xfId="55" applyNumberFormat="1" applyFont="1" applyFill="1" applyBorder="1" applyAlignment="1" applyProtection="1">
      <alignment horizontal="justify" wrapText="1"/>
      <protection hidden="1"/>
    </xf>
    <xf numFmtId="174" fontId="13" fillId="33" borderId="19" xfId="55" applyNumberFormat="1" applyFont="1" applyFill="1" applyBorder="1" applyAlignment="1" applyProtection="1">
      <alignment horizontal="justify" wrapText="1"/>
      <protection hidden="1"/>
    </xf>
    <xf numFmtId="184" fontId="14" fillId="33" borderId="11" xfId="55" applyNumberFormat="1" applyFont="1" applyFill="1" applyBorder="1" applyAlignment="1" applyProtection="1">
      <alignment horizontal="justify" wrapText="1"/>
      <protection hidden="1"/>
    </xf>
    <xf numFmtId="187" fontId="13" fillId="33" borderId="11" xfId="55" applyNumberFormat="1" applyFont="1" applyFill="1" applyBorder="1" applyAlignment="1" applyProtection="1">
      <alignment horizontal="justify" wrapText="1"/>
      <protection hidden="1"/>
    </xf>
    <xf numFmtId="174" fontId="13" fillId="33" borderId="11" xfId="55" applyNumberFormat="1" applyFont="1" applyFill="1" applyBorder="1" applyAlignment="1" applyProtection="1">
      <alignment horizontal="justify" wrapText="1"/>
      <protection hidden="1"/>
    </xf>
    <xf numFmtId="184" fontId="14" fillId="33" borderId="19" xfId="53" applyNumberFormat="1" applyFont="1" applyFill="1" applyBorder="1" applyAlignment="1" applyProtection="1">
      <alignment horizontal="justify" wrapText="1"/>
      <protection hidden="1"/>
    </xf>
    <xf numFmtId="187" fontId="13" fillId="33" borderId="19" xfId="53" applyNumberFormat="1" applyFont="1" applyFill="1" applyBorder="1" applyAlignment="1" applyProtection="1">
      <alignment horizontal="justify" wrapText="1"/>
      <protection hidden="1"/>
    </xf>
    <xf numFmtId="174" fontId="13" fillId="33" borderId="19" xfId="53" applyNumberFormat="1" applyFont="1" applyFill="1" applyBorder="1" applyAlignment="1" applyProtection="1">
      <alignment horizontal="justify" wrapText="1"/>
      <protection hidden="1"/>
    </xf>
    <xf numFmtId="184" fontId="13" fillId="33" borderId="19" xfId="53" applyNumberFormat="1" applyFont="1" applyFill="1" applyBorder="1" applyAlignment="1" applyProtection="1">
      <alignment horizontal="justify" wrapText="1"/>
      <protection hidden="1"/>
    </xf>
    <xf numFmtId="0" fontId="14" fillId="33" borderId="13" xfId="55" applyNumberFormat="1" applyFont="1" applyFill="1" applyBorder="1" applyAlignment="1" applyProtection="1">
      <alignment horizontal="justify"/>
      <protection hidden="1"/>
    </xf>
    <xf numFmtId="0" fontId="13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13" fillId="33" borderId="15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15" xfId="53" applyNumberFormat="1" applyFont="1" applyFill="1" applyBorder="1" applyAlignment="1" applyProtection="1">
      <alignment horizontal="center" vertical="center" wrapText="1"/>
      <protection hidden="1"/>
    </xf>
    <xf numFmtId="184" fontId="14" fillId="0" borderId="19" xfId="53" applyNumberFormat="1" applyFont="1" applyFill="1" applyBorder="1" applyAlignment="1" applyProtection="1">
      <alignment horizontal="justify" wrapText="1"/>
      <protection hidden="1"/>
    </xf>
    <xf numFmtId="187" fontId="13" fillId="0" borderId="19" xfId="53" applyNumberFormat="1" applyFont="1" applyFill="1" applyBorder="1" applyAlignment="1" applyProtection="1">
      <alignment horizontal="justify" wrapText="1"/>
      <protection hidden="1"/>
    </xf>
    <xf numFmtId="174" fontId="13" fillId="33" borderId="19" xfId="53" applyNumberFormat="1" applyFont="1" applyFill="1" applyBorder="1" applyAlignment="1" applyProtection="1">
      <alignment horizontal="justify" wrapText="1"/>
      <protection hidden="1"/>
    </xf>
    <xf numFmtId="184" fontId="14" fillId="0" borderId="11" xfId="53" applyNumberFormat="1" applyFont="1" applyFill="1" applyBorder="1" applyAlignment="1" applyProtection="1">
      <alignment horizontal="justify" wrapText="1"/>
      <protection hidden="1"/>
    </xf>
    <xf numFmtId="187" fontId="13" fillId="0" borderId="11" xfId="53" applyNumberFormat="1" applyFont="1" applyFill="1" applyBorder="1" applyAlignment="1" applyProtection="1">
      <alignment horizontal="justify" wrapText="1"/>
      <protection hidden="1"/>
    </xf>
    <xf numFmtId="174" fontId="13" fillId="33" borderId="11" xfId="53" applyNumberFormat="1" applyFont="1" applyFill="1" applyBorder="1" applyAlignment="1" applyProtection="1">
      <alignment horizontal="justify" wrapText="1"/>
      <protection hidden="1"/>
    </xf>
    <xf numFmtId="0" fontId="14" fillId="0" borderId="13" xfId="53" applyNumberFormat="1" applyFont="1" applyFill="1" applyBorder="1" applyAlignment="1" applyProtection="1">
      <alignment horizontal="justify"/>
      <protection hidden="1"/>
    </xf>
    <xf numFmtId="0" fontId="13" fillId="0" borderId="13" xfId="53" applyNumberFormat="1" applyFont="1" applyFill="1" applyBorder="1" applyAlignment="1" applyProtection="1">
      <alignment horizontal="justify"/>
      <protection hidden="1"/>
    </xf>
    <xf numFmtId="0" fontId="5" fillId="0" borderId="26" xfId="0" applyFont="1" applyBorder="1" applyAlignment="1">
      <alignment horizontal="justify" wrapText="1"/>
    </xf>
    <xf numFmtId="0" fontId="13" fillId="0" borderId="26" xfId="0" applyFont="1" applyBorder="1" applyAlignment="1">
      <alignment horizontal="justify" wrapText="1"/>
    </xf>
    <xf numFmtId="0" fontId="13" fillId="0" borderId="19" xfId="0" applyFont="1" applyBorder="1" applyAlignment="1">
      <alignment horizontal="justify" vertical="center" wrapText="1"/>
    </xf>
    <xf numFmtId="0" fontId="13" fillId="0" borderId="19" xfId="0" applyFont="1" applyBorder="1" applyAlignment="1">
      <alignment horizontal="justify" wrapText="1"/>
    </xf>
    <xf numFmtId="0" fontId="15" fillId="0" borderId="31" xfId="68" applyNumberFormat="1" applyFont="1" applyFill="1" applyBorder="1" applyAlignment="1" applyProtection="1">
      <alignment horizontal="center" vertical="center"/>
      <protection hidden="1"/>
    </xf>
    <xf numFmtId="0" fontId="15" fillId="0" borderId="32" xfId="68" applyFont="1" applyBorder="1" applyAlignment="1" applyProtection="1">
      <alignment horizontal="center" vertical="center"/>
      <protection hidden="1"/>
    </xf>
    <xf numFmtId="0" fontId="8" fillId="0" borderId="32" xfId="68" applyFont="1" applyBorder="1" applyAlignment="1" applyProtection="1">
      <alignment horizontal="center" vertical="center"/>
      <protection hidden="1"/>
    </xf>
    <xf numFmtId="0" fontId="8" fillId="0" borderId="32" xfId="68" applyFont="1" applyBorder="1" applyAlignment="1" applyProtection="1">
      <alignment horizontal="center" vertical="center" wrapText="1"/>
      <protection hidden="1"/>
    </xf>
    <xf numFmtId="0" fontId="8" fillId="0" borderId="33" xfId="68" applyFont="1" applyBorder="1" applyAlignment="1" applyProtection="1">
      <alignment horizontal="center" vertical="center" wrapText="1"/>
      <protection hidden="1"/>
    </xf>
    <xf numFmtId="0" fontId="8" fillId="0" borderId="0" xfId="68" applyFont="1" applyAlignment="1">
      <alignment vertical="center"/>
      <protection/>
    </xf>
    <xf numFmtId="0" fontId="20" fillId="0" borderId="27" xfId="68" applyNumberFormat="1" applyFont="1" applyFill="1" applyBorder="1" applyAlignment="1" applyProtection="1">
      <alignment horizontal="center" vertical="center"/>
      <protection hidden="1"/>
    </xf>
    <xf numFmtId="174" fontId="20" fillId="0" borderId="26" xfId="68" applyNumberFormat="1" applyFont="1" applyFill="1" applyBorder="1" applyAlignment="1" applyProtection="1">
      <alignment horizontal="center" vertical="center" wrapText="1"/>
      <protection hidden="1"/>
    </xf>
    <xf numFmtId="184" fontId="6" fillId="0" borderId="26" xfId="68" applyNumberFormat="1" applyFont="1" applyFill="1" applyBorder="1" applyAlignment="1" applyProtection="1">
      <alignment horizontal="center" vertical="center" wrapText="1"/>
      <protection hidden="1"/>
    </xf>
    <xf numFmtId="184" fontId="6" fillId="0" borderId="26" xfId="68" applyNumberFormat="1" applyFont="1" applyFill="1" applyBorder="1" applyAlignment="1" applyProtection="1">
      <alignment horizontal="center" vertical="center"/>
      <protection hidden="1"/>
    </xf>
    <xf numFmtId="187" fontId="6" fillId="0" borderId="26" xfId="68" applyNumberFormat="1" applyFont="1" applyFill="1" applyBorder="1" applyAlignment="1" applyProtection="1">
      <alignment horizontal="center" vertical="center" wrapText="1"/>
      <protection hidden="1"/>
    </xf>
    <xf numFmtId="181" fontId="22" fillId="0" borderId="28" xfId="68" applyNumberFormat="1" applyFont="1" applyFill="1" applyBorder="1" applyAlignment="1" applyProtection="1">
      <alignment horizontal="center" vertical="center"/>
      <protection hidden="1"/>
    </xf>
    <xf numFmtId="0" fontId="20" fillId="0" borderId="18" xfId="68" applyNumberFormat="1" applyFont="1" applyFill="1" applyBorder="1" applyAlignment="1" applyProtection="1">
      <alignment horizontal="center" vertical="center"/>
      <protection hidden="1"/>
    </xf>
    <xf numFmtId="184" fontId="6" fillId="0" borderId="19" xfId="68" applyNumberFormat="1" applyFont="1" applyFill="1" applyBorder="1" applyAlignment="1" applyProtection="1">
      <alignment horizontal="center" vertical="center"/>
      <protection hidden="1"/>
    </xf>
    <xf numFmtId="187" fontId="6" fillId="0" borderId="19" xfId="68" applyNumberFormat="1" applyFont="1" applyFill="1" applyBorder="1" applyAlignment="1" applyProtection="1">
      <alignment horizontal="center" vertical="center" wrapText="1"/>
      <protection hidden="1"/>
    </xf>
    <xf numFmtId="181" fontId="22" fillId="0" borderId="20" xfId="68" applyNumberFormat="1" applyFont="1" applyFill="1" applyBorder="1" applyAlignment="1" applyProtection="1">
      <alignment horizontal="center" vertical="center"/>
      <protection hidden="1"/>
    </xf>
    <xf numFmtId="181" fontId="6" fillId="0" borderId="20" xfId="68" applyNumberFormat="1" applyFont="1" applyFill="1" applyBorder="1" applyAlignment="1" applyProtection="1">
      <alignment horizontal="center" vertical="center"/>
      <protection hidden="1"/>
    </xf>
    <xf numFmtId="0" fontId="20" fillId="0" borderId="24" xfId="68" applyNumberFormat="1" applyFont="1" applyFill="1" applyBorder="1" applyAlignment="1" applyProtection="1">
      <alignment horizontal="center" vertical="center"/>
      <protection hidden="1"/>
    </xf>
    <xf numFmtId="174" fontId="20" fillId="0" borderId="11" xfId="68" applyNumberFormat="1" applyFont="1" applyFill="1" applyBorder="1" applyAlignment="1" applyProtection="1">
      <alignment horizontal="center" vertical="center" wrapText="1"/>
      <protection hidden="1"/>
    </xf>
    <xf numFmtId="184" fontId="6" fillId="0" borderId="11" xfId="68" applyNumberFormat="1" applyFont="1" applyFill="1" applyBorder="1" applyAlignment="1" applyProtection="1">
      <alignment horizontal="center" vertical="center" wrapText="1"/>
      <protection hidden="1"/>
    </xf>
    <xf numFmtId="184" fontId="6" fillId="0" borderId="11" xfId="68" applyNumberFormat="1" applyFont="1" applyFill="1" applyBorder="1" applyAlignment="1" applyProtection="1">
      <alignment horizontal="center" vertical="center"/>
      <protection hidden="1"/>
    </xf>
    <xf numFmtId="187" fontId="6" fillId="0" borderId="11" xfId="68" applyNumberFormat="1" applyFont="1" applyFill="1" applyBorder="1" applyAlignment="1" applyProtection="1">
      <alignment horizontal="center" vertical="center" wrapText="1"/>
      <protection hidden="1"/>
    </xf>
    <xf numFmtId="181" fontId="22" fillId="0" borderId="23" xfId="68" applyNumberFormat="1" applyFont="1" applyFill="1" applyBorder="1" applyAlignment="1" applyProtection="1">
      <alignment horizontal="center" vertical="center"/>
      <protection hidden="1"/>
    </xf>
    <xf numFmtId="0" fontId="19" fillId="0" borderId="12" xfId="68" applyFont="1" applyBorder="1" applyAlignment="1" applyProtection="1">
      <alignment horizontal="center" vertical="center"/>
      <protection hidden="1"/>
    </xf>
    <xf numFmtId="0" fontId="8" fillId="0" borderId="13" xfId="68" applyFont="1" applyBorder="1" applyAlignment="1" applyProtection="1">
      <alignment horizontal="center" vertical="center"/>
      <protection hidden="1"/>
    </xf>
    <xf numFmtId="0" fontId="19" fillId="0" borderId="13" xfId="68" applyFont="1" applyBorder="1" applyAlignment="1" applyProtection="1">
      <alignment horizontal="center" vertical="center"/>
      <protection hidden="1"/>
    </xf>
    <xf numFmtId="181" fontId="19" fillId="0" borderId="14" xfId="68" applyNumberFormat="1" applyFont="1" applyBorder="1" applyAlignment="1" applyProtection="1">
      <alignment horizontal="center" vertical="center"/>
      <protection hidden="1"/>
    </xf>
    <xf numFmtId="0" fontId="13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13" fillId="33" borderId="34" xfId="53" applyNumberFormat="1" applyFont="1" applyFill="1" applyBorder="1" applyAlignment="1" applyProtection="1">
      <alignment horizontal="center" vertical="center" wrapText="1"/>
      <protection hidden="1"/>
    </xf>
    <xf numFmtId="0" fontId="13" fillId="33" borderId="23" xfId="53" applyNumberFormat="1" applyFont="1" applyFill="1" applyBorder="1" applyAlignment="1" applyProtection="1">
      <alignment horizontal="center" vertical="center" wrapText="1"/>
      <protection hidden="1"/>
    </xf>
    <xf numFmtId="184" fontId="14" fillId="33" borderId="11" xfId="53" applyNumberFormat="1" applyFont="1" applyFill="1" applyBorder="1" applyAlignment="1" applyProtection="1">
      <alignment horizontal="justify" wrapText="1"/>
      <protection hidden="1"/>
    </xf>
    <xf numFmtId="187" fontId="13" fillId="33" borderId="11" xfId="53" applyNumberFormat="1" applyFont="1" applyFill="1" applyBorder="1" applyAlignment="1" applyProtection="1">
      <alignment horizontal="justify" wrapText="1"/>
      <protection hidden="1"/>
    </xf>
    <xf numFmtId="174" fontId="13" fillId="33" borderId="11" xfId="53" applyNumberFormat="1" applyFont="1" applyFill="1" applyBorder="1" applyAlignment="1" applyProtection="1">
      <alignment horizontal="justify" wrapText="1"/>
      <protection hidden="1"/>
    </xf>
    <xf numFmtId="0" fontId="14" fillId="33" borderId="13" xfId="53" applyNumberFormat="1" applyFont="1" applyFill="1" applyBorder="1" applyAlignment="1" applyProtection="1">
      <alignment horizontal="justify"/>
      <protection hidden="1"/>
    </xf>
    <xf numFmtId="0" fontId="13" fillId="33" borderId="13" xfId="53" applyNumberFormat="1" applyFont="1" applyFill="1" applyBorder="1" applyAlignment="1" applyProtection="1">
      <alignment horizontal="justify"/>
      <protection hidden="1"/>
    </xf>
    <xf numFmtId="49" fontId="14" fillId="33" borderId="19" xfId="67" applyNumberFormat="1" applyFont="1" applyFill="1" applyBorder="1" applyAlignment="1">
      <alignment horizontal="center" vertical="center" wrapText="1"/>
      <protection/>
    </xf>
    <xf numFmtId="49" fontId="14" fillId="33" borderId="20" xfId="67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right" wrapText="1"/>
    </xf>
    <xf numFmtId="0" fontId="14" fillId="33" borderId="19" xfId="67" applyNumberFormat="1" applyFont="1" applyFill="1" applyBorder="1" applyAlignment="1" applyProtection="1">
      <alignment horizontal="center" vertical="center" wrapText="1"/>
      <protection hidden="1"/>
    </xf>
    <xf numFmtId="0" fontId="14" fillId="33" borderId="20" xfId="67" applyNumberFormat="1" applyFont="1" applyFill="1" applyBorder="1" applyAlignment="1" applyProtection="1">
      <alignment horizontal="center" vertical="center" wrapText="1"/>
      <protection hidden="1"/>
    </xf>
    <xf numFmtId="0" fontId="5" fillId="33" borderId="0" xfId="67" applyNumberFormat="1" applyFont="1" applyFill="1" applyAlignment="1" applyProtection="1">
      <alignment horizontal="center" vertical="center" wrapText="1"/>
      <protection hidden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4" fillId="33" borderId="17" xfId="67" applyNumberFormat="1" applyFont="1" applyFill="1" applyBorder="1" applyAlignment="1" applyProtection="1">
      <alignment horizontal="center" vertical="center" wrapText="1"/>
      <protection hidden="1"/>
    </xf>
    <xf numFmtId="0" fontId="14" fillId="33" borderId="25" xfId="67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0" fontId="14" fillId="33" borderId="19" xfId="67" applyNumberFormat="1" applyFont="1" applyFill="1" applyBorder="1" applyAlignment="1" applyProtection="1">
      <alignment horizontal="center" vertical="center"/>
      <protection hidden="1"/>
    </xf>
    <xf numFmtId="0" fontId="14" fillId="0" borderId="20" xfId="0" applyFont="1" applyBorder="1" applyAlignment="1">
      <alignment horizontal="center" vertical="center"/>
    </xf>
    <xf numFmtId="11" fontId="14" fillId="33" borderId="19" xfId="67" applyNumberFormat="1" applyFont="1" applyFill="1" applyBorder="1" applyAlignment="1" applyProtection="1">
      <alignment horizontal="center" vertical="center" wrapText="1"/>
      <protection hidden="1"/>
    </xf>
    <xf numFmtId="11" fontId="14" fillId="0" borderId="20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left" wrapText="1"/>
    </xf>
    <xf numFmtId="0" fontId="9" fillId="0" borderId="0" xfId="60" applyFont="1" applyFill="1" applyAlignment="1">
      <alignment horizontal="right" wrapText="1"/>
      <protection/>
    </xf>
    <xf numFmtId="0" fontId="46" fillId="0" borderId="0" xfId="60" applyAlignment="1">
      <alignment/>
      <protection/>
    </xf>
    <xf numFmtId="2" fontId="5" fillId="0" borderId="0" xfId="53" applyNumberFormat="1" applyFont="1" applyFill="1" applyAlignment="1" applyProtection="1">
      <alignment horizontal="center" wrapText="1"/>
      <protection hidden="1"/>
    </xf>
    <xf numFmtId="2" fontId="26" fillId="0" borderId="0" xfId="60" applyNumberFormat="1" applyFont="1" applyAlignment="1">
      <alignment horizontal="center" wrapText="1"/>
      <protection/>
    </xf>
    <xf numFmtId="0" fontId="13" fillId="0" borderId="16" xfId="53" applyNumberFormat="1" applyFont="1" applyFill="1" applyBorder="1" applyAlignment="1" applyProtection="1">
      <alignment horizontal="center" vertical="top" wrapText="1"/>
      <protection hidden="1"/>
    </xf>
    <xf numFmtId="0" fontId="13" fillId="0" borderId="18" xfId="53" applyNumberFormat="1" applyFont="1" applyFill="1" applyBorder="1" applyAlignment="1" applyProtection="1">
      <alignment horizontal="center" vertical="top" wrapText="1"/>
      <protection hidden="1"/>
    </xf>
    <xf numFmtId="0" fontId="13" fillId="0" borderId="21" xfId="53" applyNumberFormat="1" applyFont="1" applyFill="1" applyBorder="1" applyAlignment="1" applyProtection="1">
      <alignment horizontal="center" vertical="top" wrapText="1"/>
      <protection hidden="1"/>
    </xf>
    <xf numFmtId="0" fontId="13" fillId="0" borderId="25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19" xfId="53" applyFont="1" applyFill="1" applyBorder="1" applyAlignment="1" applyProtection="1">
      <alignment horizontal="center" vertical="center" wrapText="1"/>
      <protection hidden="1"/>
    </xf>
    <xf numFmtId="0" fontId="13" fillId="0" borderId="15" xfId="53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right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187" fontId="14" fillId="34" borderId="19" xfId="0" applyNumberFormat="1" applyFont="1" applyFill="1" applyBorder="1" applyAlignment="1" applyProtection="1">
      <alignment horizontal="justify" wrapText="1"/>
      <protection hidden="1"/>
    </xf>
    <xf numFmtId="187" fontId="13" fillId="34" borderId="19" xfId="0" applyNumberFormat="1" applyFont="1" applyFill="1" applyBorder="1" applyAlignment="1" applyProtection="1">
      <alignment horizontal="justify" wrapText="1"/>
      <protection hidden="1"/>
    </xf>
    <xf numFmtId="187" fontId="13" fillId="34" borderId="11" xfId="0" applyNumberFormat="1" applyFont="1" applyFill="1" applyBorder="1" applyAlignment="1" applyProtection="1">
      <alignment horizontal="justify" wrapText="1"/>
      <protection hidden="1"/>
    </xf>
    <xf numFmtId="0" fontId="9" fillId="34" borderId="0" xfId="67" applyNumberFormat="1" applyFont="1" applyFill="1" applyAlignment="1" applyProtection="1">
      <alignment horizontal="right" wrapText="1"/>
      <protection hidden="1"/>
    </xf>
    <xf numFmtId="0" fontId="23" fillId="34" borderId="0" xfId="0" applyFont="1" applyFill="1" applyAlignment="1">
      <alignment wrapText="1"/>
    </xf>
    <xf numFmtId="0" fontId="14" fillId="34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34" borderId="11" xfId="0" applyNumberFormat="1" applyFont="1" applyFill="1" applyBorder="1" applyAlignment="1" applyProtection="1">
      <alignment horizontal="center" vertical="center" wrapText="1"/>
      <protection hidden="1"/>
    </xf>
    <xf numFmtId="187" fontId="14" fillId="34" borderId="26" xfId="0" applyNumberFormat="1" applyFont="1" applyFill="1" applyBorder="1" applyAlignment="1" applyProtection="1">
      <alignment horizontal="justify" wrapText="1"/>
      <protection hidden="1"/>
    </xf>
    <xf numFmtId="0" fontId="14" fillId="34" borderId="33" xfId="0" applyNumberFormat="1" applyFont="1" applyFill="1" applyBorder="1" applyAlignment="1" applyProtection="1">
      <alignment horizontal="center" vertical="center" wrapText="1"/>
      <protection hidden="1"/>
    </xf>
    <xf numFmtId="0" fontId="14" fillId="34" borderId="35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0" xfId="67" applyFont="1" applyFill="1" applyAlignment="1" applyProtection="1">
      <alignment horizontal="right"/>
      <protection hidden="1"/>
    </xf>
    <xf numFmtId="0" fontId="14" fillId="34" borderId="0" xfId="0" applyNumberFormat="1" applyFont="1" applyFill="1" applyAlignment="1" applyProtection="1">
      <alignment horizontal="center" vertical="center" wrapText="1"/>
      <protection hidden="1"/>
    </xf>
    <xf numFmtId="0" fontId="14" fillId="34" borderId="31" xfId="0" applyNumberFormat="1" applyFont="1" applyFill="1" applyBorder="1" applyAlignment="1" applyProtection="1">
      <alignment horizontal="center" vertical="center"/>
      <protection hidden="1"/>
    </xf>
    <xf numFmtId="0" fontId="14" fillId="34" borderId="36" xfId="0" applyNumberFormat="1" applyFont="1" applyFill="1" applyBorder="1" applyAlignment="1" applyProtection="1">
      <alignment horizontal="center" vertical="center"/>
      <protection hidden="1"/>
    </xf>
    <xf numFmtId="0" fontId="14" fillId="34" borderId="17" xfId="0" applyNumberFormat="1" applyFont="1" applyFill="1" applyBorder="1" applyAlignment="1" applyProtection="1">
      <alignment horizontal="center" vertical="center"/>
      <protection hidden="1"/>
    </xf>
    <xf numFmtId="0" fontId="14" fillId="34" borderId="11" xfId="0" applyNumberFormat="1" applyFont="1" applyFill="1" applyBorder="1" applyAlignment="1" applyProtection="1">
      <alignment horizontal="center" vertical="center"/>
      <protection hidden="1"/>
    </xf>
    <xf numFmtId="0" fontId="9" fillId="33" borderId="0" xfId="55" applyFont="1" applyFill="1" applyAlignment="1">
      <alignment horizontal="right"/>
      <protection/>
    </xf>
    <xf numFmtId="0" fontId="9" fillId="0" borderId="0" xfId="0" applyFont="1" applyAlignment="1">
      <alignment horizontal="right"/>
    </xf>
    <xf numFmtId="0" fontId="14" fillId="33" borderId="0" xfId="55" applyNumberFormat="1" applyFont="1" applyFill="1" applyAlignment="1" applyProtection="1">
      <alignment horizontal="center" vertical="center" wrapText="1"/>
      <protection hidden="1"/>
    </xf>
    <xf numFmtId="0" fontId="13" fillId="33" borderId="0" xfId="55" applyNumberFormat="1" applyFont="1" applyFill="1" applyAlignment="1" applyProtection="1">
      <alignment wrapText="1"/>
      <protection hidden="1"/>
    </xf>
    <xf numFmtId="0" fontId="13" fillId="33" borderId="16" xfId="55" applyNumberFormat="1" applyFont="1" applyFill="1" applyBorder="1" applyAlignment="1" applyProtection="1">
      <alignment horizontal="center" vertical="center"/>
      <protection hidden="1"/>
    </xf>
    <xf numFmtId="0" fontId="13" fillId="33" borderId="18" xfId="55" applyNumberFormat="1" applyFont="1" applyFill="1" applyBorder="1" applyAlignment="1" applyProtection="1">
      <alignment horizontal="center" vertical="center"/>
      <protection hidden="1"/>
    </xf>
    <xf numFmtId="0" fontId="13" fillId="33" borderId="24" xfId="55" applyNumberFormat="1" applyFont="1" applyFill="1" applyBorder="1" applyAlignment="1" applyProtection="1">
      <alignment horizontal="center" vertical="center"/>
      <protection hidden="1"/>
    </xf>
    <xf numFmtId="0" fontId="13" fillId="33" borderId="17" xfId="55" applyNumberFormat="1" applyFont="1" applyFill="1" applyBorder="1" applyAlignment="1" applyProtection="1">
      <alignment horizontal="center" vertical="center" wrapText="1"/>
      <protection hidden="1"/>
    </xf>
    <xf numFmtId="0" fontId="13" fillId="33" borderId="19" xfId="55" applyNumberFormat="1" applyFont="1" applyFill="1" applyBorder="1" applyAlignment="1" applyProtection="1">
      <alignment horizontal="center" vertical="center" wrapText="1"/>
      <protection hidden="1"/>
    </xf>
    <xf numFmtId="0" fontId="13" fillId="33" borderId="11" xfId="55" applyNumberFormat="1" applyFont="1" applyFill="1" applyBorder="1" applyAlignment="1" applyProtection="1">
      <alignment horizontal="center" vertical="center" wrapText="1"/>
      <protection hidden="1"/>
    </xf>
    <xf numFmtId="0" fontId="13" fillId="33" borderId="17" xfId="55" applyNumberFormat="1" applyFont="1" applyFill="1" applyBorder="1" applyAlignment="1" applyProtection="1">
      <alignment horizontal="center" vertical="center"/>
      <protection hidden="1"/>
    </xf>
    <xf numFmtId="0" fontId="13" fillId="33" borderId="25" xfId="55" applyNumberFormat="1" applyFont="1" applyFill="1" applyBorder="1" applyAlignment="1" applyProtection="1">
      <alignment horizontal="center" vertical="center" wrapText="1"/>
      <protection hidden="1"/>
    </xf>
    <xf numFmtId="0" fontId="13" fillId="33" borderId="37" xfId="55" applyNumberFormat="1" applyFont="1" applyFill="1" applyBorder="1" applyAlignment="1" applyProtection="1">
      <alignment horizontal="center" vertical="center" wrapText="1"/>
      <protection hidden="1"/>
    </xf>
    <xf numFmtId="0" fontId="13" fillId="33" borderId="23" xfId="55" applyNumberFormat="1" applyFont="1" applyFill="1" applyBorder="1" applyAlignment="1" applyProtection="1">
      <alignment horizontal="center" vertical="center" wrapText="1"/>
      <protection hidden="1"/>
    </xf>
    <xf numFmtId="0" fontId="13" fillId="33" borderId="35" xfId="55" applyNumberFormat="1" applyFont="1" applyFill="1" applyBorder="1" applyAlignment="1" applyProtection="1">
      <alignment horizontal="center" vertical="center" wrapText="1"/>
      <protection hidden="1"/>
    </xf>
    <xf numFmtId="184" fontId="14" fillId="33" borderId="26" xfId="55" applyNumberFormat="1" applyFont="1" applyFill="1" applyBorder="1" applyAlignment="1" applyProtection="1">
      <alignment horizontal="justify" wrapText="1"/>
      <protection hidden="1"/>
    </xf>
    <xf numFmtId="187" fontId="13" fillId="33" borderId="19" xfId="55" applyNumberFormat="1" applyFont="1" applyFill="1" applyBorder="1" applyAlignment="1" applyProtection="1">
      <alignment horizontal="justify" wrapText="1"/>
      <protection hidden="1"/>
    </xf>
    <xf numFmtId="174" fontId="13" fillId="33" borderId="19" xfId="55" applyNumberFormat="1" applyFont="1" applyFill="1" applyBorder="1" applyAlignment="1" applyProtection="1">
      <alignment horizontal="justify" wrapText="1"/>
      <protection hidden="1"/>
    </xf>
    <xf numFmtId="184" fontId="13" fillId="33" borderId="19" xfId="55" applyNumberFormat="1" applyFont="1" applyFill="1" applyBorder="1" applyAlignment="1" applyProtection="1">
      <alignment horizontal="justify" wrapText="1"/>
      <protection hidden="1"/>
    </xf>
    <xf numFmtId="184" fontId="14" fillId="33" borderId="19" xfId="55" applyNumberFormat="1" applyFont="1" applyFill="1" applyBorder="1" applyAlignment="1" applyProtection="1">
      <alignment horizontal="justify" wrapText="1"/>
      <protection hidden="1"/>
    </xf>
    <xf numFmtId="174" fontId="13" fillId="33" borderId="11" xfId="55" applyNumberFormat="1" applyFont="1" applyFill="1" applyBorder="1" applyAlignment="1" applyProtection="1">
      <alignment horizontal="justify" wrapText="1"/>
      <protection hidden="1"/>
    </xf>
    <xf numFmtId="187" fontId="13" fillId="33" borderId="19" xfId="53" applyNumberFormat="1" applyFont="1" applyFill="1" applyBorder="1" applyAlignment="1" applyProtection="1">
      <alignment horizontal="justify" wrapText="1"/>
      <protection hidden="1"/>
    </xf>
    <xf numFmtId="174" fontId="13" fillId="33" borderId="19" xfId="53" applyNumberFormat="1" applyFont="1" applyFill="1" applyBorder="1" applyAlignment="1" applyProtection="1">
      <alignment horizontal="justify" wrapText="1"/>
      <protection hidden="1"/>
    </xf>
    <xf numFmtId="184" fontId="13" fillId="33" borderId="19" xfId="53" applyNumberFormat="1" applyFont="1" applyFill="1" applyBorder="1" applyAlignment="1" applyProtection="1">
      <alignment horizontal="justify" wrapText="1"/>
      <protection hidden="1"/>
    </xf>
    <xf numFmtId="184" fontId="14" fillId="33" borderId="19" xfId="53" applyNumberFormat="1" applyFont="1" applyFill="1" applyBorder="1" applyAlignment="1" applyProtection="1">
      <alignment horizontal="justify" wrapText="1"/>
      <protection hidden="1"/>
    </xf>
    <xf numFmtId="184" fontId="13" fillId="35" borderId="19" xfId="53" applyNumberFormat="1" applyFont="1" applyFill="1" applyBorder="1" applyAlignment="1" applyProtection="1">
      <alignment horizontal="justify" wrapText="1"/>
      <protection hidden="1"/>
    </xf>
    <xf numFmtId="0" fontId="13" fillId="0" borderId="16" xfId="53" applyNumberFormat="1" applyFont="1" applyFill="1" applyBorder="1" applyAlignment="1" applyProtection="1">
      <alignment horizontal="center" vertical="center"/>
      <protection hidden="1"/>
    </xf>
    <xf numFmtId="0" fontId="13" fillId="0" borderId="18" xfId="53" applyNumberFormat="1" applyFont="1" applyFill="1" applyBorder="1" applyAlignment="1" applyProtection="1">
      <alignment horizontal="center" vertical="center"/>
      <protection hidden="1"/>
    </xf>
    <xf numFmtId="0" fontId="13" fillId="0" borderId="21" xfId="53" applyNumberFormat="1" applyFont="1" applyFill="1" applyBorder="1" applyAlignment="1" applyProtection="1">
      <alignment horizontal="center" vertical="center"/>
      <protection hidden="1"/>
    </xf>
    <xf numFmtId="0" fontId="13" fillId="0" borderId="38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39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40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34" xfId="53" applyFont="1" applyBorder="1" applyAlignment="1">
      <alignment horizontal="center" vertical="center"/>
      <protection/>
    </xf>
    <xf numFmtId="0" fontId="14" fillId="0" borderId="41" xfId="53" applyFont="1" applyBorder="1" applyAlignment="1">
      <alignment horizontal="center" vertical="center"/>
      <protection/>
    </xf>
    <xf numFmtId="0" fontId="14" fillId="0" borderId="42" xfId="53" applyFont="1" applyBorder="1" applyAlignment="1">
      <alignment horizontal="center" vertical="center"/>
      <protection/>
    </xf>
    <xf numFmtId="0" fontId="14" fillId="0" borderId="43" xfId="53" applyFont="1" applyBorder="1" applyAlignment="1">
      <alignment horizontal="center" vertical="center"/>
      <protection/>
    </xf>
    <xf numFmtId="0" fontId="14" fillId="0" borderId="44" xfId="53" applyFont="1" applyBorder="1" applyAlignment="1">
      <alignment horizontal="center" vertical="center"/>
      <protection/>
    </xf>
    <xf numFmtId="0" fontId="14" fillId="0" borderId="45" xfId="53" applyFont="1" applyBorder="1" applyAlignment="1">
      <alignment horizontal="center" vertical="center"/>
      <protection/>
    </xf>
    <xf numFmtId="181" fontId="14" fillId="0" borderId="34" xfId="53" applyNumberFormat="1" applyFont="1" applyFill="1" applyBorder="1" applyAlignment="1" applyProtection="1">
      <alignment horizontal="center" vertical="center" wrapText="1"/>
      <protection hidden="1"/>
    </xf>
    <xf numFmtId="181" fontId="14" fillId="0" borderId="41" xfId="53" applyNumberFormat="1" applyFont="1" applyFill="1" applyBorder="1" applyAlignment="1" applyProtection="1">
      <alignment horizontal="center" vertical="center" wrapText="1"/>
      <protection hidden="1"/>
    </xf>
    <xf numFmtId="181" fontId="14" fillId="0" borderId="46" xfId="53" applyNumberFormat="1" applyFont="1" applyFill="1" applyBorder="1" applyAlignment="1" applyProtection="1">
      <alignment horizontal="center" vertical="center" wrapText="1"/>
      <protection hidden="1"/>
    </xf>
    <xf numFmtId="181" fontId="14" fillId="0" borderId="43" xfId="53" applyNumberFormat="1" applyFont="1" applyFill="1" applyBorder="1" applyAlignment="1" applyProtection="1">
      <alignment horizontal="center" vertical="center" wrapText="1"/>
      <protection hidden="1"/>
    </xf>
    <xf numFmtId="181" fontId="14" fillId="0" borderId="44" xfId="53" applyNumberFormat="1" applyFont="1" applyFill="1" applyBorder="1" applyAlignment="1" applyProtection="1">
      <alignment horizontal="center" vertical="center" wrapText="1"/>
      <protection hidden="1"/>
    </xf>
    <xf numFmtId="181" fontId="14" fillId="0" borderId="47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53" applyNumberFormat="1" applyFont="1" applyFill="1" applyAlignment="1" applyProtection="1">
      <alignment horizontal="center" wrapText="1"/>
      <protection hidden="1"/>
    </xf>
    <xf numFmtId="0" fontId="13" fillId="0" borderId="17" xfId="53" applyNumberFormat="1" applyFont="1" applyFill="1" applyBorder="1" applyAlignment="1" applyProtection="1">
      <alignment horizontal="center" vertical="center"/>
      <protection hidden="1"/>
    </xf>
    <xf numFmtId="184" fontId="14" fillId="33" borderId="26" xfId="53" applyNumberFormat="1" applyFont="1" applyFill="1" applyBorder="1" applyAlignment="1" applyProtection="1">
      <alignment horizontal="justify" wrapText="1"/>
      <protection hidden="1"/>
    </xf>
    <xf numFmtId="184" fontId="13" fillId="33" borderId="19" xfId="53" applyNumberFormat="1" applyFont="1" applyFill="1" applyBorder="1" applyAlignment="1" applyProtection="1">
      <alignment horizontal="justify" wrapText="1"/>
      <protection hidden="1"/>
    </xf>
    <xf numFmtId="174" fontId="13" fillId="33" borderId="19" xfId="53" applyNumberFormat="1" applyFont="1" applyFill="1" applyBorder="1" applyAlignment="1" applyProtection="1">
      <alignment horizontal="justify" wrapText="1"/>
      <protection hidden="1"/>
    </xf>
    <xf numFmtId="187" fontId="13" fillId="0" borderId="19" xfId="53" applyNumberFormat="1" applyFont="1" applyFill="1" applyBorder="1" applyAlignment="1" applyProtection="1">
      <alignment horizontal="justify" wrapText="1"/>
      <protection hidden="1"/>
    </xf>
    <xf numFmtId="184" fontId="14" fillId="0" borderId="19" xfId="53" applyNumberFormat="1" applyFont="1" applyFill="1" applyBorder="1" applyAlignment="1" applyProtection="1">
      <alignment horizontal="justify" wrapText="1"/>
      <protection hidden="1"/>
    </xf>
    <xf numFmtId="184" fontId="13" fillId="33" borderId="11" xfId="53" applyNumberFormat="1" applyFont="1" applyFill="1" applyBorder="1" applyAlignment="1" applyProtection="1">
      <alignment horizontal="justify" wrapText="1"/>
      <protection hidden="1"/>
    </xf>
    <xf numFmtId="0" fontId="1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37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19" xfId="53" applyFont="1" applyBorder="1" applyAlignment="1">
      <alignment horizontal="center" vertical="center"/>
      <protection/>
    </xf>
    <xf numFmtId="0" fontId="1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wrapText="1"/>
    </xf>
    <xf numFmtId="0" fontId="0" fillId="33" borderId="0" xfId="0" applyFill="1" applyAlignment="1">
      <alignment horizontal="right" wrapText="1"/>
    </xf>
    <xf numFmtId="0" fontId="5" fillId="33" borderId="0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8" fillId="0" borderId="0" xfId="68" applyFont="1" applyAlignment="1">
      <alignment horizontal="right" wrapText="1"/>
      <protection/>
    </xf>
    <xf numFmtId="0" fontId="8" fillId="0" borderId="0" xfId="0" applyFont="1" applyAlignment="1">
      <alignment wrapText="1"/>
    </xf>
    <xf numFmtId="0" fontId="5" fillId="0" borderId="0" xfId="68" applyFont="1" applyAlignment="1">
      <alignment horizontal="center" wrapText="1"/>
      <protection/>
    </xf>
    <xf numFmtId="0" fontId="5" fillId="0" borderId="0" xfId="0" applyFont="1" applyAlignment="1">
      <alignment horizontal="center" wrapText="1"/>
    </xf>
    <xf numFmtId="0" fontId="20" fillId="0" borderId="18" xfId="68" applyNumberFormat="1" applyFont="1" applyFill="1" applyBorder="1" applyAlignment="1" applyProtection="1">
      <alignment horizontal="center" vertical="center" wrapText="1"/>
      <protection hidden="1"/>
    </xf>
    <xf numFmtId="174" fontId="20" fillId="0" borderId="19" xfId="68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>
      <alignment horizontal="center" vertical="center" wrapText="1"/>
    </xf>
    <xf numFmtId="184" fontId="6" fillId="0" borderId="19" xfId="68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>
      <alignment horizontal="center" vertical="center" wrapText="1"/>
    </xf>
    <xf numFmtId="0" fontId="5" fillId="33" borderId="0" xfId="53" applyNumberFormat="1" applyFont="1" applyFill="1" applyAlignment="1" applyProtection="1">
      <alignment horizontal="center" wrapText="1"/>
      <protection hidden="1"/>
    </xf>
    <xf numFmtId="0" fontId="13" fillId="33" borderId="0" xfId="53" applyNumberFormat="1" applyFont="1" applyFill="1" applyAlignment="1" applyProtection="1">
      <alignment wrapText="1"/>
      <protection hidden="1"/>
    </xf>
    <xf numFmtId="0" fontId="13" fillId="33" borderId="16" xfId="53" applyNumberFormat="1" applyFont="1" applyFill="1" applyBorder="1" applyAlignment="1" applyProtection="1">
      <alignment horizontal="center" vertical="center" wrapText="1"/>
      <protection hidden="1"/>
    </xf>
    <xf numFmtId="0" fontId="13" fillId="33" borderId="21" xfId="53" applyNumberFormat="1" applyFont="1" applyFill="1" applyBorder="1" applyAlignment="1" applyProtection="1">
      <alignment horizontal="center" vertical="center" wrapText="1"/>
      <protection hidden="1"/>
    </xf>
    <xf numFmtId="0" fontId="13" fillId="33" borderId="17" xfId="53" applyNumberFormat="1" applyFont="1" applyFill="1" applyBorder="1" applyAlignment="1" applyProtection="1">
      <alignment horizontal="center" vertical="center" wrapText="1"/>
      <protection hidden="1"/>
    </xf>
    <xf numFmtId="0" fontId="13" fillId="33" borderId="24" xfId="53" applyNumberFormat="1" applyFont="1" applyFill="1" applyBorder="1" applyAlignment="1" applyProtection="1">
      <alignment horizontal="center" vertical="center" wrapText="1"/>
      <protection hidden="1"/>
    </xf>
    <xf numFmtId="0" fontId="13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13" fillId="33" borderId="17" xfId="53" applyNumberFormat="1" applyFont="1" applyFill="1" applyBorder="1" applyAlignment="1" applyProtection="1">
      <alignment horizontal="center" vertical="center"/>
      <protection hidden="1"/>
    </xf>
    <xf numFmtId="0" fontId="13" fillId="33" borderId="39" xfId="53" applyNumberFormat="1" applyFont="1" applyFill="1" applyBorder="1" applyAlignment="1" applyProtection="1">
      <alignment horizontal="center" vertical="center" wrapText="1"/>
      <protection hidden="1"/>
    </xf>
    <xf numFmtId="0" fontId="13" fillId="33" borderId="40" xfId="53" applyNumberFormat="1" applyFont="1" applyFill="1" applyBorder="1" applyAlignment="1" applyProtection="1">
      <alignment horizontal="center" vertical="center" wrapText="1"/>
      <protection hidden="1"/>
    </xf>
    <xf numFmtId="184" fontId="14" fillId="33" borderId="26" xfId="53" applyNumberFormat="1" applyFont="1" applyFill="1" applyBorder="1" applyAlignment="1" applyProtection="1">
      <alignment horizontal="justify" vertical="center" wrapText="1"/>
      <protection hidden="1"/>
    </xf>
    <xf numFmtId="184" fontId="14" fillId="33" borderId="19" xfId="53" applyNumberFormat="1" applyFont="1" applyFill="1" applyBorder="1" applyAlignment="1" applyProtection="1">
      <alignment horizontal="justify" vertical="center" wrapText="1"/>
      <protection hidden="1"/>
    </xf>
    <xf numFmtId="184" fontId="13" fillId="33" borderId="11" xfId="53" applyNumberFormat="1" applyFont="1" applyFill="1" applyBorder="1" applyAlignment="1" applyProtection="1">
      <alignment horizontal="justify" wrapText="1"/>
      <protection hidden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wrapText="1"/>
    </xf>
    <xf numFmtId="0" fontId="13" fillId="0" borderId="0" xfId="69" applyFont="1" applyAlignment="1">
      <alignment horizontal="right"/>
      <protection/>
    </xf>
    <xf numFmtId="0" fontId="10" fillId="0" borderId="0" xfId="69" applyFont="1" applyAlignment="1">
      <alignment horizontal="center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2 5" xfId="58"/>
    <cellStyle name="Обычный 2 6" xfId="59"/>
    <cellStyle name="Обычный 3" xfId="60"/>
    <cellStyle name="Обычный 4" xfId="61"/>
    <cellStyle name="Обычный 4 2" xfId="62"/>
    <cellStyle name="Обычный 5" xfId="63"/>
    <cellStyle name="Обычный 6" xfId="64"/>
    <cellStyle name="Обычный 7" xfId="65"/>
    <cellStyle name="Обычный 8" xfId="66"/>
    <cellStyle name="Обычный_tmp" xfId="67"/>
    <cellStyle name="Обычный_tmp 2 2" xfId="68"/>
    <cellStyle name="Обычный_Прил. к Закону с поправками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2" xfId="80"/>
    <cellStyle name="Финансовый 3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ku_docs\Budjet\1%20&#1076;&#1077;&#1083;&#1086;%2004-03-04%20&#1041;&#1070;&#1044;&#1046;&#1045;&#1058;\&#1041;&#1102;&#1076;&#1078;&#1077;&#1090;%202010%20&#1075;&#1086;&#1076;\7.%20&#1040;&#1055;&#1056;&#1045;&#1051;&#1068;%20%20&#1055;&#1054;&#1055;&#1056;&#1040;&#1042;&#1050;&#1048;%202010\2010-03-29%20&#1044;&#1086;&#1082;&#1091;&#1084;&#1077;&#1085;&#1090;&#1099;%20&#1085;&#1072;%20&#1044;&#1091;&#1084;&#1091;\&#1055;&#1088;&#1080;&#1083;&#1086;&#1078;&#1077;&#1085;&#1080;&#1103;%201-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ku_docs\Budjet\1%20&#1076;&#1077;&#1083;&#1086;%2004-03-04%20&#1041;&#1070;&#1044;&#1046;&#1045;&#1058;\&#1041;&#1102;&#1076;&#1078;&#1077;&#1090;%202010%20&#1075;&#1086;&#1076;\7.%20&#1040;&#1055;&#1056;&#1045;&#1051;&#1068;%20%20&#1055;&#1054;&#1055;&#1056;&#1040;&#1042;&#1050;&#1048;%202010\2010-04-14%20&#1058;&#1072;&#1073;&#1083;&#1080;&#1094;&#1072;%20&#1087;&#1086;&#1087;&#1088;&#1072;&#1074;&#1086;&#1082;%20&#1085;&#1072;%20&#1086;&#1095;&#1077;&#1088;&#1077;&#1076;&#1085;&#1091;&#1102;%20&#1057;&#1077;&#1089;&#1089;&#1080;&#1102;\&#1055;&#1088;&#1080;&#1083;&#1086;&#1078;&#1077;&#1085;&#1080;&#1103;%20&#1082;%20&#1090;&#1072;&#1073;&#1083;&#1080;&#1094;&#1077;%20&#1087;&#1086;&#1087;&#1088;&#1072;&#1074;&#1086;&#1082;%20&#1085;&#1072;%2014.04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3"/>
      <sheetName val="Прил. 4"/>
      <sheetName val="Прил 5"/>
      <sheetName val="Прил. 6"/>
      <sheetName val="Прил. 7"/>
      <sheetName val="Прил. 8"/>
      <sheetName val="Прил. 9"/>
      <sheetName val="Прил. 10"/>
      <sheetName val="Прил. 11"/>
      <sheetName val="Прил. 12"/>
    </sheetNames>
    <sheetDataSet>
      <sheetData sheetId="11">
        <row r="20">
          <cell r="E20">
            <v>39160.18145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 (2)"/>
      <sheetName val="Прил 2 (5)"/>
      <sheetName val="Прил. 3 (6)"/>
      <sheetName val="Прил. 4 (7)"/>
      <sheetName val="прил. 5 (9)"/>
      <sheetName val="Прил. 6 (10)"/>
    </sheetNames>
    <sheetDataSet>
      <sheetData sheetId="2">
        <row r="67">
          <cell r="K67">
            <v>7053903.342429999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65"/>
  <sheetViews>
    <sheetView zoomScale="87" zoomScaleNormal="87" zoomScaleSheetLayoutView="100" zoomScalePageLayoutView="57" workbookViewId="0" topLeftCell="A1">
      <selection activeCell="D9" sqref="D9"/>
    </sheetView>
  </sheetViews>
  <sheetFormatPr defaultColWidth="9.00390625" defaultRowHeight="12.75"/>
  <cols>
    <col min="1" max="1" width="5.375" style="64" customWidth="1"/>
    <col min="2" max="2" width="9.125" style="64" customWidth="1"/>
    <col min="3" max="3" width="29.875" style="64" customWidth="1"/>
    <col min="4" max="4" width="112.75390625" style="62" customWidth="1"/>
    <col min="5" max="5" width="14.125" style="62" customWidth="1"/>
    <col min="6" max="16384" width="9.125" style="62" customWidth="1"/>
  </cols>
  <sheetData>
    <row r="1" spans="1:4" ht="18" customHeight="1">
      <c r="A1" s="436"/>
      <c r="B1" s="436"/>
      <c r="C1" s="398"/>
      <c r="D1" s="437" t="s">
        <v>847</v>
      </c>
    </row>
    <row r="2" spans="1:4" ht="16.5" customHeight="1">
      <c r="A2" s="436"/>
      <c r="B2" s="436"/>
      <c r="C2" s="398"/>
      <c r="D2" s="437" t="s">
        <v>926</v>
      </c>
    </row>
    <row r="3" spans="1:4" ht="16.5" customHeight="1">
      <c r="A3" s="436"/>
      <c r="B3" s="436"/>
      <c r="C3" s="438"/>
      <c r="D3" s="437" t="s">
        <v>927</v>
      </c>
    </row>
    <row r="4" spans="1:5" ht="16.5" customHeight="1">
      <c r="A4" s="436"/>
      <c r="B4" s="436"/>
      <c r="C4" s="521" t="s">
        <v>712</v>
      </c>
      <c r="D4" s="521"/>
      <c r="E4" s="63"/>
    </row>
    <row r="5" spans="1:4" ht="16.5" customHeight="1">
      <c r="A5" s="436"/>
      <c r="B5" s="436"/>
      <c r="C5" s="430"/>
      <c r="D5" s="430" t="s">
        <v>1003</v>
      </c>
    </row>
    <row r="6" spans="1:4" ht="16.5" customHeight="1">
      <c r="A6" s="436"/>
      <c r="B6" s="436"/>
      <c r="C6" s="430"/>
      <c r="D6" s="430" t="s">
        <v>1015</v>
      </c>
    </row>
    <row r="7" spans="1:4" ht="16.5" customHeight="1">
      <c r="A7" s="436"/>
      <c r="B7" s="436"/>
      <c r="C7" s="430"/>
      <c r="D7" s="430" t="s">
        <v>1004</v>
      </c>
    </row>
    <row r="8" spans="1:4" ht="16.5" customHeight="1">
      <c r="A8" s="436"/>
      <c r="B8" s="436"/>
      <c r="C8" s="438"/>
      <c r="D8" s="437" t="s">
        <v>1035</v>
      </c>
    </row>
    <row r="9" spans="1:4" ht="6.75" customHeight="1">
      <c r="A9" s="436"/>
      <c r="B9" s="436"/>
      <c r="C9" s="438"/>
      <c r="D9" s="439"/>
    </row>
    <row r="10" spans="1:4" ht="16.5" customHeight="1">
      <c r="A10" s="436"/>
      <c r="B10" s="436"/>
      <c r="C10" s="532" t="s">
        <v>847</v>
      </c>
      <c r="D10" s="532"/>
    </row>
    <row r="11" spans="1:4" ht="16.5" customHeight="1">
      <c r="A11" s="436"/>
      <c r="B11" s="436"/>
      <c r="C11" s="1"/>
      <c r="D11" s="1" t="s">
        <v>926</v>
      </c>
    </row>
    <row r="12" spans="1:4" ht="16.5" customHeight="1">
      <c r="A12" s="436"/>
      <c r="B12" s="436"/>
      <c r="C12" s="532" t="s">
        <v>927</v>
      </c>
      <c r="D12" s="532"/>
    </row>
    <row r="13" spans="1:4" ht="16.5" customHeight="1">
      <c r="A13" s="436"/>
      <c r="B13" s="436"/>
      <c r="C13" s="1"/>
      <c r="D13" s="1" t="s">
        <v>928</v>
      </c>
    </row>
    <row r="14" spans="1:4" ht="16.5" customHeight="1">
      <c r="A14" s="436"/>
      <c r="B14" s="436"/>
      <c r="C14" s="521" t="s">
        <v>713</v>
      </c>
      <c r="D14" s="521"/>
    </row>
    <row r="15" spans="1:4" ht="16.5" customHeight="1">
      <c r="A15" s="436"/>
      <c r="B15" s="436"/>
      <c r="C15" s="430"/>
      <c r="D15" s="430" t="s">
        <v>714</v>
      </c>
    </row>
    <row r="16" spans="1:4" ht="15.75">
      <c r="A16" s="436"/>
      <c r="B16" s="436"/>
      <c r="C16" s="521"/>
      <c r="D16" s="521"/>
    </row>
    <row r="17" spans="1:4" ht="15.75">
      <c r="A17" s="436"/>
      <c r="B17" s="436"/>
      <c r="C17" s="430"/>
      <c r="D17" s="430"/>
    </row>
    <row r="18" spans="1:4" ht="17.25" customHeight="1">
      <c r="A18" s="524" t="s">
        <v>715</v>
      </c>
      <c r="B18" s="524"/>
      <c r="C18" s="524"/>
      <c r="D18" s="524"/>
    </row>
    <row r="19" spans="3:4" ht="10.5" customHeight="1">
      <c r="C19" s="65"/>
      <c r="D19" s="23"/>
    </row>
    <row r="20" spans="1:4" ht="15">
      <c r="A20" s="525" t="s">
        <v>344</v>
      </c>
      <c r="B20" s="527" t="s">
        <v>716</v>
      </c>
      <c r="C20" s="527"/>
      <c r="D20" s="528" t="s">
        <v>717</v>
      </c>
    </row>
    <row r="21" spans="1:4" ht="77.25" customHeight="1">
      <c r="A21" s="526"/>
      <c r="B21" s="66" t="s">
        <v>718</v>
      </c>
      <c r="C21" s="66" t="s">
        <v>719</v>
      </c>
      <c r="D21" s="529"/>
    </row>
    <row r="22" spans="1:4" s="70" customFormat="1" ht="12">
      <c r="A22" s="67">
        <v>1</v>
      </c>
      <c r="B22" s="68">
        <v>2</v>
      </c>
      <c r="C22" s="68">
        <v>3</v>
      </c>
      <c r="D22" s="69">
        <v>4</v>
      </c>
    </row>
    <row r="23" spans="1:4" s="73" customFormat="1" ht="21" customHeight="1">
      <c r="A23" s="71" t="s">
        <v>353</v>
      </c>
      <c r="B23" s="72">
        <v>900</v>
      </c>
      <c r="C23" s="530" t="s">
        <v>354</v>
      </c>
      <c r="D23" s="531"/>
    </row>
    <row r="24" spans="1:4" s="73" customFormat="1" ht="36.75" customHeight="1">
      <c r="A24" s="74"/>
      <c r="B24" s="75">
        <v>900</v>
      </c>
      <c r="C24" s="76" t="s">
        <v>720</v>
      </c>
      <c r="D24" s="77" t="s">
        <v>721</v>
      </c>
    </row>
    <row r="25" spans="1:4" s="73" customFormat="1" ht="32.25" customHeight="1">
      <c r="A25" s="74"/>
      <c r="B25" s="75">
        <v>900</v>
      </c>
      <c r="C25" s="76" t="s">
        <v>722</v>
      </c>
      <c r="D25" s="77" t="s">
        <v>723</v>
      </c>
    </row>
    <row r="26" spans="1:4" s="73" customFormat="1" ht="17.25" customHeight="1">
      <c r="A26" s="74"/>
      <c r="B26" s="75">
        <v>900</v>
      </c>
      <c r="C26" s="76" t="s">
        <v>724</v>
      </c>
      <c r="D26" s="77" t="s">
        <v>725</v>
      </c>
    </row>
    <row r="27" spans="1:4" s="73" customFormat="1" ht="17.25" customHeight="1">
      <c r="A27" s="74"/>
      <c r="B27" s="75">
        <v>900</v>
      </c>
      <c r="C27" s="76" t="s">
        <v>726</v>
      </c>
      <c r="D27" s="77" t="s">
        <v>688</v>
      </c>
    </row>
    <row r="28" spans="1:4" s="73" customFormat="1" ht="27" customHeight="1">
      <c r="A28" s="74"/>
      <c r="B28" s="75">
        <v>900</v>
      </c>
      <c r="C28" s="76" t="s">
        <v>727</v>
      </c>
      <c r="D28" s="77" t="s">
        <v>728</v>
      </c>
    </row>
    <row r="29" spans="1:4" s="73" customFormat="1" ht="30">
      <c r="A29" s="74"/>
      <c r="B29" s="75">
        <v>900</v>
      </c>
      <c r="C29" s="76" t="s">
        <v>729</v>
      </c>
      <c r="D29" s="77" t="s">
        <v>730</v>
      </c>
    </row>
    <row r="30" spans="1:4" s="73" customFormat="1" ht="21" customHeight="1">
      <c r="A30" s="74"/>
      <c r="B30" s="75">
        <v>900</v>
      </c>
      <c r="C30" s="76" t="s">
        <v>731</v>
      </c>
      <c r="D30" s="77" t="s">
        <v>687</v>
      </c>
    </row>
    <row r="31" spans="1:4" s="73" customFormat="1" ht="32.25" customHeight="1">
      <c r="A31" s="74"/>
      <c r="B31" s="75">
        <v>900</v>
      </c>
      <c r="C31" s="76" t="s">
        <v>732</v>
      </c>
      <c r="D31" s="77" t="s">
        <v>733</v>
      </c>
    </row>
    <row r="32" spans="1:4" s="73" customFormat="1" ht="18" customHeight="1">
      <c r="A32" s="74"/>
      <c r="B32" s="75">
        <v>900</v>
      </c>
      <c r="C32" s="76" t="s">
        <v>734</v>
      </c>
      <c r="D32" s="77" t="s">
        <v>735</v>
      </c>
    </row>
    <row r="33" spans="1:4" s="73" customFormat="1" ht="30" customHeight="1">
      <c r="A33" s="74"/>
      <c r="B33" s="75">
        <v>900</v>
      </c>
      <c r="C33" s="76" t="s">
        <v>736</v>
      </c>
      <c r="D33" s="77" t="s">
        <v>737</v>
      </c>
    </row>
    <row r="34" spans="1:4" s="73" customFormat="1" ht="20.25" customHeight="1">
      <c r="A34" s="74"/>
      <c r="B34" s="75">
        <v>900</v>
      </c>
      <c r="C34" s="76" t="s">
        <v>738</v>
      </c>
      <c r="D34" s="77" t="s">
        <v>739</v>
      </c>
    </row>
    <row r="35" spans="1:4" s="73" customFormat="1" ht="27.75" customHeight="1">
      <c r="A35" s="74"/>
      <c r="B35" s="75">
        <v>900</v>
      </c>
      <c r="C35" s="76" t="s">
        <v>740</v>
      </c>
      <c r="D35" s="77" t="s">
        <v>741</v>
      </c>
    </row>
    <row r="36" spans="1:4" s="73" customFormat="1" ht="18" customHeight="1">
      <c r="A36" s="74"/>
      <c r="B36" s="75">
        <v>900</v>
      </c>
      <c r="C36" s="76" t="s">
        <v>742</v>
      </c>
      <c r="D36" s="77" t="s">
        <v>743</v>
      </c>
    </row>
    <row r="37" spans="1:4" s="73" customFormat="1" ht="53.25" customHeight="1">
      <c r="A37" s="74"/>
      <c r="B37" s="75">
        <v>900</v>
      </c>
      <c r="C37" s="76" t="s">
        <v>744</v>
      </c>
      <c r="D37" s="77" t="s">
        <v>745</v>
      </c>
    </row>
    <row r="38" spans="1:4" s="73" customFormat="1" ht="34.5" customHeight="1">
      <c r="A38" s="74"/>
      <c r="B38" s="75">
        <v>900</v>
      </c>
      <c r="C38" s="76" t="s">
        <v>305</v>
      </c>
      <c r="D38" s="77" t="s">
        <v>111</v>
      </c>
    </row>
    <row r="39" spans="1:4" s="73" customFormat="1" ht="20.25" customHeight="1">
      <c r="A39" s="78" t="s">
        <v>378</v>
      </c>
      <c r="B39" s="79">
        <v>901</v>
      </c>
      <c r="C39" s="522" t="s">
        <v>379</v>
      </c>
      <c r="D39" s="523"/>
    </row>
    <row r="40" spans="1:4" s="73" customFormat="1" ht="29.25" customHeight="1">
      <c r="A40" s="74"/>
      <c r="B40" s="75">
        <v>901</v>
      </c>
      <c r="C40" s="80" t="s">
        <v>746</v>
      </c>
      <c r="D40" s="77" t="s">
        <v>747</v>
      </c>
    </row>
    <row r="41" spans="1:4" s="73" customFormat="1" ht="19.5" customHeight="1">
      <c r="A41" s="74"/>
      <c r="B41" s="75">
        <v>901</v>
      </c>
      <c r="C41" s="80" t="s">
        <v>726</v>
      </c>
      <c r="D41" s="77" t="s">
        <v>688</v>
      </c>
    </row>
    <row r="42" spans="1:4" s="73" customFormat="1" ht="19.5" customHeight="1">
      <c r="A42" s="74"/>
      <c r="B42" s="75">
        <v>901</v>
      </c>
      <c r="C42" s="80" t="s">
        <v>734</v>
      </c>
      <c r="D42" s="77" t="s">
        <v>735</v>
      </c>
    </row>
    <row r="43" spans="1:4" s="73" customFormat="1" ht="30" customHeight="1">
      <c r="A43" s="74"/>
      <c r="B43" s="75">
        <v>901</v>
      </c>
      <c r="C43" s="80" t="s">
        <v>748</v>
      </c>
      <c r="D43" s="77" t="s">
        <v>749</v>
      </c>
    </row>
    <row r="44" spans="1:4" s="73" customFormat="1" ht="28.5" customHeight="1">
      <c r="A44" s="74"/>
      <c r="B44" s="75">
        <v>901</v>
      </c>
      <c r="C44" s="80" t="s">
        <v>740</v>
      </c>
      <c r="D44" s="77" t="s">
        <v>741</v>
      </c>
    </row>
    <row r="45" spans="1:4" s="73" customFormat="1" ht="22.5" customHeight="1">
      <c r="A45" s="78" t="s">
        <v>385</v>
      </c>
      <c r="B45" s="79">
        <v>903</v>
      </c>
      <c r="C45" s="522" t="s">
        <v>386</v>
      </c>
      <c r="D45" s="523"/>
    </row>
    <row r="46" spans="1:4" s="73" customFormat="1" ht="30" customHeight="1">
      <c r="A46" s="74"/>
      <c r="B46" s="75">
        <v>903</v>
      </c>
      <c r="C46" s="80" t="s">
        <v>722</v>
      </c>
      <c r="D46" s="77" t="s">
        <v>723</v>
      </c>
    </row>
    <row r="47" spans="1:4" s="73" customFormat="1" ht="30">
      <c r="A47" s="74"/>
      <c r="B47" s="75">
        <v>903</v>
      </c>
      <c r="C47" s="80" t="s">
        <v>750</v>
      </c>
      <c r="D47" s="77" t="s">
        <v>694</v>
      </c>
    </row>
    <row r="48" spans="1:4" s="73" customFormat="1" ht="21.75" customHeight="1">
      <c r="A48" s="74"/>
      <c r="B48" s="75">
        <v>903</v>
      </c>
      <c r="C48" s="80" t="s">
        <v>726</v>
      </c>
      <c r="D48" s="77" t="s">
        <v>688</v>
      </c>
    </row>
    <row r="49" spans="1:4" s="73" customFormat="1" ht="25.5" customHeight="1">
      <c r="A49" s="78" t="s">
        <v>412</v>
      </c>
      <c r="B49" s="79">
        <v>905</v>
      </c>
      <c r="C49" s="522" t="s">
        <v>413</v>
      </c>
      <c r="D49" s="523"/>
    </row>
    <row r="50" spans="1:4" s="73" customFormat="1" ht="33" customHeight="1">
      <c r="A50" s="74"/>
      <c r="B50" s="75">
        <v>905</v>
      </c>
      <c r="C50" s="80" t="s">
        <v>751</v>
      </c>
      <c r="D50" s="77" t="s">
        <v>752</v>
      </c>
    </row>
    <row r="51" spans="1:4" s="73" customFormat="1" ht="30">
      <c r="A51" s="74"/>
      <c r="B51" s="75">
        <v>905</v>
      </c>
      <c r="C51" s="80" t="s">
        <v>722</v>
      </c>
      <c r="D51" s="77" t="s">
        <v>723</v>
      </c>
    </row>
    <row r="52" spans="1:4" s="73" customFormat="1" ht="16.5" customHeight="1">
      <c r="A52" s="74"/>
      <c r="B52" s="75">
        <v>905</v>
      </c>
      <c r="C52" s="80" t="s">
        <v>753</v>
      </c>
      <c r="D52" s="77" t="s">
        <v>754</v>
      </c>
    </row>
    <row r="53" spans="1:4" s="73" customFormat="1" ht="15">
      <c r="A53" s="74"/>
      <c r="B53" s="75">
        <v>905</v>
      </c>
      <c r="C53" s="80" t="s">
        <v>726</v>
      </c>
      <c r="D53" s="77" t="s">
        <v>688</v>
      </c>
    </row>
    <row r="54" spans="1:4" s="73" customFormat="1" ht="28.5" customHeight="1">
      <c r="A54" s="74"/>
      <c r="B54" s="75">
        <v>905</v>
      </c>
      <c r="C54" s="80" t="s">
        <v>755</v>
      </c>
      <c r="D54" s="77" t="s">
        <v>756</v>
      </c>
    </row>
    <row r="55" spans="1:4" s="73" customFormat="1" ht="21" customHeight="1">
      <c r="A55" s="74"/>
      <c r="B55" s="75">
        <v>905</v>
      </c>
      <c r="C55" s="80" t="s">
        <v>757</v>
      </c>
      <c r="D55" s="77" t="s">
        <v>758</v>
      </c>
    </row>
    <row r="56" spans="1:4" s="73" customFormat="1" ht="31.5" customHeight="1">
      <c r="A56" s="74"/>
      <c r="B56" s="75">
        <v>905</v>
      </c>
      <c r="C56" s="80" t="s">
        <v>759</v>
      </c>
      <c r="D56" s="77" t="s">
        <v>760</v>
      </c>
    </row>
    <row r="57" spans="1:4" s="73" customFormat="1" ht="21" customHeight="1">
      <c r="A57" s="74"/>
      <c r="B57" s="75">
        <v>905</v>
      </c>
      <c r="C57" s="80" t="s">
        <v>761</v>
      </c>
      <c r="D57" s="77" t="s">
        <v>735</v>
      </c>
    </row>
    <row r="58" spans="1:4" s="73" customFormat="1" ht="21" customHeight="1">
      <c r="A58" s="74"/>
      <c r="B58" s="75">
        <v>905</v>
      </c>
      <c r="C58" s="80" t="s">
        <v>762</v>
      </c>
      <c r="D58" s="77" t="s">
        <v>763</v>
      </c>
    </row>
    <row r="59" spans="1:4" s="73" customFormat="1" ht="21" customHeight="1">
      <c r="A59" s="74"/>
      <c r="B59" s="75">
        <v>905</v>
      </c>
      <c r="C59" s="80" t="s">
        <v>764</v>
      </c>
      <c r="D59" s="77" t="s">
        <v>765</v>
      </c>
    </row>
    <row r="60" spans="1:4" s="73" customFormat="1" ht="30">
      <c r="A60" s="74"/>
      <c r="B60" s="75">
        <v>905</v>
      </c>
      <c r="C60" s="80" t="s">
        <v>766</v>
      </c>
      <c r="D60" s="77" t="s">
        <v>767</v>
      </c>
    </row>
    <row r="61" spans="1:4" s="73" customFormat="1" ht="23.25" customHeight="1">
      <c r="A61" s="74"/>
      <c r="B61" s="75">
        <v>905</v>
      </c>
      <c r="C61" s="80" t="s">
        <v>768</v>
      </c>
      <c r="D61" s="77" t="s">
        <v>769</v>
      </c>
    </row>
    <row r="62" spans="1:4" s="73" customFormat="1" ht="32.25" customHeight="1">
      <c r="A62" s="74"/>
      <c r="B62" s="75">
        <v>905</v>
      </c>
      <c r="C62" s="80" t="s">
        <v>736</v>
      </c>
      <c r="D62" s="77" t="s">
        <v>737</v>
      </c>
    </row>
    <row r="63" spans="1:4" s="73" customFormat="1" ht="30" customHeight="1">
      <c r="A63" s="74"/>
      <c r="B63" s="75">
        <v>905</v>
      </c>
      <c r="C63" s="80" t="s">
        <v>748</v>
      </c>
      <c r="D63" s="77" t="s">
        <v>74</v>
      </c>
    </row>
    <row r="64" spans="1:4" s="73" customFormat="1" ht="44.25" customHeight="1">
      <c r="A64" s="74"/>
      <c r="B64" s="75">
        <v>905</v>
      </c>
      <c r="C64" s="80" t="s">
        <v>75</v>
      </c>
      <c r="D64" s="77" t="s">
        <v>76</v>
      </c>
    </row>
    <row r="65" spans="1:4" s="73" customFormat="1" ht="30">
      <c r="A65" s="74"/>
      <c r="B65" s="75">
        <v>905</v>
      </c>
      <c r="C65" s="80" t="s">
        <v>77</v>
      </c>
      <c r="D65" s="77" t="s">
        <v>78</v>
      </c>
    </row>
    <row r="66" spans="1:4" s="73" customFormat="1" ht="45" customHeight="1">
      <c r="A66" s="74"/>
      <c r="B66" s="75">
        <v>905</v>
      </c>
      <c r="C66" s="80" t="s">
        <v>79</v>
      </c>
      <c r="D66" s="77" t="s">
        <v>80</v>
      </c>
    </row>
    <row r="67" spans="1:4" s="73" customFormat="1" ht="30">
      <c r="A67" s="74"/>
      <c r="B67" s="75">
        <v>905</v>
      </c>
      <c r="C67" s="80" t="s">
        <v>81</v>
      </c>
      <c r="D67" s="77" t="s">
        <v>82</v>
      </c>
    </row>
    <row r="68" spans="1:4" s="73" customFormat="1" ht="30" customHeight="1">
      <c r="A68" s="74"/>
      <c r="B68" s="75">
        <v>905</v>
      </c>
      <c r="C68" s="80" t="s">
        <v>83</v>
      </c>
      <c r="D68" s="77" t="s">
        <v>84</v>
      </c>
    </row>
    <row r="69" spans="1:4" s="73" customFormat="1" ht="45">
      <c r="A69" s="74"/>
      <c r="B69" s="75">
        <v>905</v>
      </c>
      <c r="C69" s="80" t="s">
        <v>85</v>
      </c>
      <c r="D69" s="77" t="s">
        <v>86</v>
      </c>
    </row>
    <row r="70" spans="1:4" s="73" customFormat="1" ht="21.75" customHeight="1">
      <c r="A70" s="74"/>
      <c r="B70" s="75">
        <v>905</v>
      </c>
      <c r="C70" s="80" t="s">
        <v>87</v>
      </c>
      <c r="D70" s="77" t="s">
        <v>88</v>
      </c>
    </row>
    <row r="71" spans="1:4" s="73" customFormat="1" ht="30">
      <c r="A71" s="74"/>
      <c r="B71" s="75">
        <v>905</v>
      </c>
      <c r="C71" s="80" t="s">
        <v>89</v>
      </c>
      <c r="D71" s="77" t="s">
        <v>90</v>
      </c>
    </row>
    <row r="72" spans="1:4" s="73" customFormat="1" ht="18.75" customHeight="1">
      <c r="A72" s="74"/>
      <c r="B72" s="75">
        <v>905</v>
      </c>
      <c r="C72" s="76" t="s">
        <v>738</v>
      </c>
      <c r="D72" s="77" t="s">
        <v>739</v>
      </c>
    </row>
    <row r="73" spans="1:4" s="73" customFormat="1" ht="18.75" customHeight="1">
      <c r="A73" s="74"/>
      <c r="B73" s="75">
        <v>905</v>
      </c>
      <c r="C73" s="80" t="s">
        <v>91</v>
      </c>
      <c r="D73" s="77" t="s">
        <v>92</v>
      </c>
    </row>
    <row r="74" spans="1:4" s="73" customFormat="1" ht="32.25" customHeight="1">
      <c r="A74" s="74"/>
      <c r="B74" s="75">
        <v>905</v>
      </c>
      <c r="C74" s="80" t="s">
        <v>740</v>
      </c>
      <c r="D74" s="77" t="s">
        <v>741</v>
      </c>
    </row>
    <row r="75" spans="1:4" s="73" customFormat="1" ht="18.75" customHeight="1">
      <c r="A75" s="74"/>
      <c r="B75" s="75">
        <v>905</v>
      </c>
      <c r="C75" s="80" t="s">
        <v>742</v>
      </c>
      <c r="D75" s="77" t="s">
        <v>93</v>
      </c>
    </row>
    <row r="76" spans="1:4" s="73" customFormat="1" ht="33" customHeight="1">
      <c r="A76" s="74"/>
      <c r="B76" s="75">
        <v>905</v>
      </c>
      <c r="C76" s="80" t="s">
        <v>94</v>
      </c>
      <c r="D76" s="77" t="s">
        <v>95</v>
      </c>
    </row>
    <row r="77" spans="1:4" s="73" customFormat="1" ht="33" customHeight="1">
      <c r="A77" s="74"/>
      <c r="B77" s="75">
        <v>905</v>
      </c>
      <c r="C77" s="80" t="s">
        <v>96</v>
      </c>
      <c r="D77" s="77" t="s">
        <v>97</v>
      </c>
    </row>
    <row r="78" spans="1:4" s="73" customFormat="1" ht="33" customHeight="1">
      <c r="A78" s="74"/>
      <c r="B78" s="75">
        <v>905</v>
      </c>
      <c r="C78" s="80" t="s">
        <v>98</v>
      </c>
      <c r="D78" s="77" t="s">
        <v>99</v>
      </c>
    </row>
    <row r="79" spans="1:4" s="73" customFormat="1" ht="38.25" customHeight="1">
      <c r="A79" s="74"/>
      <c r="B79" s="75">
        <v>905</v>
      </c>
      <c r="C79" s="80" t="s">
        <v>100</v>
      </c>
      <c r="D79" s="77" t="s">
        <v>101</v>
      </c>
    </row>
    <row r="80" spans="1:4" s="73" customFormat="1" ht="46.5" customHeight="1">
      <c r="A80" s="74"/>
      <c r="B80" s="75">
        <v>905</v>
      </c>
      <c r="C80" s="80" t="s">
        <v>102</v>
      </c>
      <c r="D80" s="77" t="s">
        <v>103</v>
      </c>
    </row>
    <row r="81" spans="1:4" s="73" customFormat="1" ht="33" customHeight="1">
      <c r="A81" s="74"/>
      <c r="B81" s="75">
        <v>905</v>
      </c>
      <c r="C81" s="80" t="s">
        <v>104</v>
      </c>
      <c r="D81" s="77" t="s">
        <v>105</v>
      </c>
    </row>
    <row r="82" spans="1:4" s="73" customFormat="1" ht="44.25" customHeight="1">
      <c r="A82" s="74"/>
      <c r="B82" s="75">
        <v>905</v>
      </c>
      <c r="C82" s="80" t="s">
        <v>106</v>
      </c>
      <c r="D82" s="77" t="s">
        <v>107</v>
      </c>
    </row>
    <row r="83" spans="1:4" s="73" customFormat="1" ht="44.25" customHeight="1">
      <c r="A83" s="74"/>
      <c r="B83" s="75">
        <v>905</v>
      </c>
      <c r="C83" s="80" t="s">
        <v>108</v>
      </c>
      <c r="D83" s="77" t="s">
        <v>109</v>
      </c>
    </row>
    <row r="84" spans="1:4" s="73" customFormat="1" ht="33" customHeight="1">
      <c r="A84" s="74"/>
      <c r="B84" s="75">
        <v>905</v>
      </c>
      <c r="C84" s="80" t="s">
        <v>110</v>
      </c>
      <c r="D84" s="77" t="s">
        <v>111</v>
      </c>
    </row>
    <row r="85" spans="1:4" s="73" customFormat="1" ht="30">
      <c r="A85" s="74"/>
      <c r="B85" s="75">
        <v>905</v>
      </c>
      <c r="C85" s="80" t="s">
        <v>112</v>
      </c>
      <c r="D85" s="77" t="s">
        <v>113</v>
      </c>
    </row>
    <row r="86" spans="1:4" s="73" customFormat="1" ht="16.5" customHeight="1">
      <c r="A86" s="74"/>
      <c r="B86" s="75">
        <v>905</v>
      </c>
      <c r="C86" s="80" t="s">
        <v>114</v>
      </c>
      <c r="D86" s="77" t="s">
        <v>115</v>
      </c>
    </row>
    <row r="87" spans="1:4" s="73" customFormat="1" ht="24" customHeight="1">
      <c r="A87" s="78" t="s">
        <v>119</v>
      </c>
      <c r="B87" s="79">
        <v>918</v>
      </c>
      <c r="C87" s="522" t="s">
        <v>139</v>
      </c>
      <c r="D87" s="523"/>
    </row>
    <row r="88" spans="1:4" s="73" customFormat="1" ht="31.5" customHeight="1">
      <c r="A88" s="74"/>
      <c r="B88" s="75">
        <v>918</v>
      </c>
      <c r="C88" s="80" t="s">
        <v>957</v>
      </c>
      <c r="D88" s="77" t="s">
        <v>958</v>
      </c>
    </row>
    <row r="89" spans="1:4" s="73" customFormat="1" ht="31.5" customHeight="1">
      <c r="A89" s="74"/>
      <c r="B89" s="75">
        <v>918</v>
      </c>
      <c r="C89" s="80" t="s">
        <v>959</v>
      </c>
      <c r="D89" s="77" t="s">
        <v>960</v>
      </c>
    </row>
    <row r="90" spans="1:4" s="73" customFormat="1" ht="45">
      <c r="A90" s="74"/>
      <c r="B90" s="75">
        <v>918</v>
      </c>
      <c r="C90" s="80" t="s">
        <v>961</v>
      </c>
      <c r="D90" s="77" t="s">
        <v>962</v>
      </c>
    </row>
    <row r="91" spans="1:4" s="73" customFormat="1" ht="30" customHeight="1">
      <c r="A91" s="74"/>
      <c r="B91" s="75">
        <v>918</v>
      </c>
      <c r="C91" s="80" t="s">
        <v>963</v>
      </c>
      <c r="D91" s="77" t="s">
        <v>964</v>
      </c>
    </row>
    <row r="92" spans="1:4" s="73" customFormat="1" ht="45" customHeight="1">
      <c r="A92" s="74"/>
      <c r="B92" s="75">
        <v>918</v>
      </c>
      <c r="C92" s="80" t="s">
        <v>965</v>
      </c>
      <c r="D92" s="77" t="s">
        <v>966</v>
      </c>
    </row>
    <row r="93" spans="1:4" s="73" customFormat="1" ht="17.25" customHeight="1">
      <c r="A93" s="74"/>
      <c r="B93" s="75">
        <v>918</v>
      </c>
      <c r="C93" s="80" t="s">
        <v>967</v>
      </c>
      <c r="D93" s="77" t="s">
        <v>968</v>
      </c>
    </row>
    <row r="94" spans="1:4" s="73" customFormat="1" ht="48.75" customHeight="1">
      <c r="A94" s="74"/>
      <c r="B94" s="75">
        <v>918</v>
      </c>
      <c r="C94" s="80" t="s">
        <v>969</v>
      </c>
      <c r="D94" s="77" t="s">
        <v>970</v>
      </c>
    </row>
    <row r="95" spans="1:4" s="73" customFormat="1" ht="45">
      <c r="A95" s="74"/>
      <c r="B95" s="75">
        <v>918</v>
      </c>
      <c r="C95" s="80" t="s">
        <v>971</v>
      </c>
      <c r="D95" s="77" t="s">
        <v>972</v>
      </c>
    </row>
    <row r="96" spans="1:4" s="73" customFormat="1" ht="48.75" customHeight="1">
      <c r="A96" s="74"/>
      <c r="B96" s="75">
        <v>918</v>
      </c>
      <c r="C96" s="80" t="s">
        <v>973</v>
      </c>
      <c r="D96" s="77" t="s">
        <v>970</v>
      </c>
    </row>
    <row r="97" spans="1:4" s="73" customFormat="1" ht="45">
      <c r="A97" s="74"/>
      <c r="B97" s="75">
        <v>918</v>
      </c>
      <c r="C97" s="80" t="s">
        <v>974</v>
      </c>
      <c r="D97" s="77" t="s">
        <v>975</v>
      </c>
    </row>
    <row r="98" spans="1:4" s="73" customFormat="1" ht="48.75" customHeight="1">
      <c r="A98" s="74"/>
      <c r="B98" s="75">
        <v>918</v>
      </c>
      <c r="C98" s="80" t="s">
        <v>976</v>
      </c>
      <c r="D98" s="77" t="s">
        <v>977</v>
      </c>
    </row>
    <row r="99" spans="1:4" s="73" customFormat="1" ht="30">
      <c r="A99" s="74"/>
      <c r="B99" s="75">
        <v>918</v>
      </c>
      <c r="C99" s="80" t="s">
        <v>978</v>
      </c>
      <c r="D99" s="77" t="s">
        <v>979</v>
      </c>
    </row>
    <row r="100" spans="1:4" s="73" customFormat="1" ht="35.25" customHeight="1">
      <c r="A100" s="74"/>
      <c r="B100" s="81">
        <v>918</v>
      </c>
      <c r="C100" s="80" t="s">
        <v>980</v>
      </c>
      <c r="D100" s="77" t="s">
        <v>981</v>
      </c>
    </row>
    <row r="101" spans="1:4" s="73" customFormat="1" ht="21" customHeight="1">
      <c r="A101" s="74"/>
      <c r="B101" s="81">
        <v>918</v>
      </c>
      <c r="C101" s="80" t="s">
        <v>982</v>
      </c>
      <c r="D101" s="77" t="s">
        <v>983</v>
      </c>
    </row>
    <row r="102" spans="1:4" s="73" customFormat="1" ht="18.75" customHeight="1">
      <c r="A102" s="74"/>
      <c r="B102" s="81">
        <v>918</v>
      </c>
      <c r="C102" s="80" t="s">
        <v>726</v>
      </c>
      <c r="D102" s="82" t="s">
        <v>688</v>
      </c>
    </row>
    <row r="103" spans="1:4" s="73" customFormat="1" ht="21" customHeight="1">
      <c r="A103" s="74"/>
      <c r="B103" s="81">
        <v>918</v>
      </c>
      <c r="C103" s="80" t="s">
        <v>984</v>
      </c>
      <c r="D103" s="82" t="s">
        <v>985</v>
      </c>
    </row>
    <row r="104" spans="1:4" s="73" customFormat="1" ht="16.5" customHeight="1">
      <c r="A104" s="74"/>
      <c r="B104" s="81">
        <v>918</v>
      </c>
      <c r="C104" s="80" t="s">
        <v>986</v>
      </c>
      <c r="D104" s="82" t="s">
        <v>758</v>
      </c>
    </row>
    <row r="105" spans="1:4" s="73" customFormat="1" ht="30.75" customHeight="1">
      <c r="A105" s="74"/>
      <c r="B105" s="81">
        <v>918</v>
      </c>
      <c r="C105" s="80" t="s">
        <v>987</v>
      </c>
      <c r="D105" s="82" t="s">
        <v>988</v>
      </c>
    </row>
    <row r="106" spans="1:4" s="73" customFormat="1" ht="33" customHeight="1">
      <c r="A106" s="74"/>
      <c r="B106" s="81">
        <v>918</v>
      </c>
      <c r="C106" s="80" t="s">
        <v>989</v>
      </c>
      <c r="D106" s="82" t="s">
        <v>990</v>
      </c>
    </row>
    <row r="107" spans="1:4" s="73" customFormat="1" ht="21.75" customHeight="1">
      <c r="A107" s="74"/>
      <c r="B107" s="81">
        <v>918</v>
      </c>
      <c r="C107" s="80" t="s">
        <v>991</v>
      </c>
      <c r="D107" s="82" t="s">
        <v>992</v>
      </c>
    </row>
    <row r="108" spans="1:4" s="73" customFormat="1" ht="16.5" customHeight="1">
      <c r="A108" s="74"/>
      <c r="B108" s="81">
        <v>918</v>
      </c>
      <c r="C108" s="80" t="s">
        <v>734</v>
      </c>
      <c r="D108" s="77" t="s">
        <v>735</v>
      </c>
    </row>
    <row r="109" spans="1:4" s="73" customFormat="1" ht="30" customHeight="1">
      <c r="A109" s="74"/>
      <c r="B109" s="81">
        <v>918</v>
      </c>
      <c r="C109" s="80" t="s">
        <v>993</v>
      </c>
      <c r="D109" s="77" t="s">
        <v>749</v>
      </c>
    </row>
    <row r="110" spans="1:4" s="83" customFormat="1" ht="16.5" customHeight="1">
      <c r="A110" s="74"/>
      <c r="B110" s="81">
        <v>918</v>
      </c>
      <c r="C110" s="80" t="s">
        <v>994</v>
      </c>
      <c r="D110" s="77" t="s">
        <v>995</v>
      </c>
    </row>
    <row r="111" spans="1:4" s="83" customFormat="1" ht="20.25" customHeight="1">
      <c r="A111" s="74"/>
      <c r="B111" s="81">
        <v>918</v>
      </c>
      <c r="C111" s="80" t="s">
        <v>996</v>
      </c>
      <c r="D111" s="77" t="s">
        <v>88</v>
      </c>
    </row>
    <row r="112" spans="1:4" s="83" customFormat="1" ht="30">
      <c r="A112" s="74"/>
      <c r="B112" s="81">
        <v>918</v>
      </c>
      <c r="C112" s="80" t="s">
        <v>997</v>
      </c>
      <c r="D112" s="77" t="s">
        <v>90</v>
      </c>
    </row>
    <row r="113" spans="1:4" s="83" customFormat="1" ht="21.75" customHeight="1">
      <c r="A113" s="74"/>
      <c r="B113" s="81">
        <v>918</v>
      </c>
      <c r="C113" s="80" t="s">
        <v>998</v>
      </c>
      <c r="D113" s="77" t="s">
        <v>92</v>
      </c>
    </row>
    <row r="114" spans="1:4" s="83" customFormat="1" ht="28.5" customHeight="1">
      <c r="A114" s="74"/>
      <c r="B114" s="81">
        <v>918</v>
      </c>
      <c r="C114" s="80" t="s">
        <v>999</v>
      </c>
      <c r="D114" s="77" t="s">
        <v>741</v>
      </c>
    </row>
    <row r="115" spans="1:4" s="83" customFormat="1" ht="21.75" customHeight="1">
      <c r="A115" s="74"/>
      <c r="B115" s="81">
        <v>918</v>
      </c>
      <c r="C115" s="80" t="s">
        <v>1000</v>
      </c>
      <c r="D115" s="77" t="s">
        <v>93</v>
      </c>
    </row>
    <row r="116" spans="1:4" s="83" customFormat="1" ht="30">
      <c r="A116" s="74"/>
      <c r="B116" s="81">
        <v>918</v>
      </c>
      <c r="C116" s="80" t="s">
        <v>1001</v>
      </c>
      <c r="D116" s="77" t="s">
        <v>97</v>
      </c>
    </row>
    <row r="117" spans="1:4" s="83" customFormat="1" ht="30" customHeight="1">
      <c r="A117" s="74"/>
      <c r="B117" s="81">
        <v>918</v>
      </c>
      <c r="C117" s="80" t="s">
        <v>301</v>
      </c>
      <c r="D117" s="77" t="s">
        <v>99</v>
      </c>
    </row>
    <row r="118" spans="1:4" s="83" customFormat="1" ht="30">
      <c r="A118" s="74"/>
      <c r="B118" s="81">
        <v>918</v>
      </c>
      <c r="C118" s="80" t="s">
        <v>302</v>
      </c>
      <c r="D118" s="77" t="s">
        <v>101</v>
      </c>
    </row>
    <row r="119" spans="1:4" s="83" customFormat="1" ht="44.25" customHeight="1">
      <c r="A119" s="74"/>
      <c r="B119" s="81">
        <v>918</v>
      </c>
      <c r="C119" s="80" t="s">
        <v>303</v>
      </c>
      <c r="D119" s="77" t="s">
        <v>103</v>
      </c>
    </row>
    <row r="120" spans="1:4" s="83" customFormat="1" ht="30">
      <c r="A120" s="74"/>
      <c r="B120" s="81">
        <v>918</v>
      </c>
      <c r="C120" s="80" t="s">
        <v>304</v>
      </c>
      <c r="D120" s="77" t="s">
        <v>105</v>
      </c>
    </row>
    <row r="121" spans="1:4" s="83" customFormat="1" ht="31.5" customHeight="1">
      <c r="A121" s="74"/>
      <c r="B121" s="81">
        <v>918</v>
      </c>
      <c r="C121" s="80" t="s">
        <v>305</v>
      </c>
      <c r="D121" s="77" t="s">
        <v>111</v>
      </c>
    </row>
    <row r="122" spans="1:4" s="83" customFormat="1" ht="30">
      <c r="A122" s="74"/>
      <c r="B122" s="81">
        <v>918</v>
      </c>
      <c r="C122" s="80" t="s">
        <v>306</v>
      </c>
      <c r="D122" s="77" t="s">
        <v>113</v>
      </c>
    </row>
    <row r="123" spans="1:4" s="83" customFormat="1" ht="21" customHeight="1">
      <c r="A123" s="74"/>
      <c r="B123" s="81">
        <v>918</v>
      </c>
      <c r="C123" s="80" t="s">
        <v>307</v>
      </c>
      <c r="D123" s="77" t="s">
        <v>115</v>
      </c>
    </row>
    <row r="124" spans="1:4" s="83" customFormat="1" ht="22.5" customHeight="1">
      <c r="A124" s="78" t="s">
        <v>125</v>
      </c>
      <c r="B124" s="79">
        <v>927</v>
      </c>
      <c r="C124" s="522" t="s">
        <v>794</v>
      </c>
      <c r="D124" s="523"/>
    </row>
    <row r="125" spans="1:4" s="83" customFormat="1" ht="37.5" customHeight="1">
      <c r="A125" s="78"/>
      <c r="B125" s="84" t="s">
        <v>887</v>
      </c>
      <c r="C125" s="80" t="s">
        <v>308</v>
      </c>
      <c r="D125" s="77" t="s">
        <v>309</v>
      </c>
    </row>
    <row r="126" spans="1:4" s="83" customFormat="1" ht="48.75" customHeight="1">
      <c r="A126" s="78"/>
      <c r="B126" s="84" t="s">
        <v>887</v>
      </c>
      <c r="C126" s="80" t="s">
        <v>310</v>
      </c>
      <c r="D126" s="77" t="s">
        <v>311</v>
      </c>
    </row>
    <row r="127" spans="1:4" s="83" customFormat="1" ht="30">
      <c r="A127" s="78"/>
      <c r="B127" s="84" t="s">
        <v>887</v>
      </c>
      <c r="C127" s="80" t="s">
        <v>312</v>
      </c>
      <c r="D127" s="77" t="s">
        <v>313</v>
      </c>
    </row>
    <row r="128" spans="1:4" s="83" customFormat="1" ht="23.25" customHeight="1">
      <c r="A128" s="78"/>
      <c r="B128" s="84" t="s">
        <v>887</v>
      </c>
      <c r="C128" s="80" t="s">
        <v>314</v>
      </c>
      <c r="D128" s="77" t="s">
        <v>688</v>
      </c>
    </row>
    <row r="129" spans="1:4" s="83" customFormat="1" ht="30">
      <c r="A129" s="78"/>
      <c r="B129" s="75">
        <v>927</v>
      </c>
      <c r="C129" s="76" t="s">
        <v>729</v>
      </c>
      <c r="D129" s="77" t="s">
        <v>730</v>
      </c>
    </row>
    <row r="130" spans="1:4" s="83" customFormat="1" ht="20.25" customHeight="1">
      <c r="A130" s="78"/>
      <c r="B130" s="84" t="s">
        <v>887</v>
      </c>
      <c r="C130" s="80" t="s">
        <v>984</v>
      </c>
      <c r="D130" s="77" t="s">
        <v>985</v>
      </c>
    </row>
    <row r="131" spans="1:4" s="83" customFormat="1" ht="31.5" customHeight="1">
      <c r="A131" s="78"/>
      <c r="B131" s="84" t="s">
        <v>887</v>
      </c>
      <c r="C131" s="80" t="s">
        <v>315</v>
      </c>
      <c r="D131" s="77" t="s">
        <v>316</v>
      </c>
    </row>
    <row r="132" spans="1:4" s="83" customFormat="1" ht="45" customHeight="1">
      <c r="A132" s="78"/>
      <c r="B132" s="84" t="s">
        <v>887</v>
      </c>
      <c r="C132" s="80" t="s">
        <v>317</v>
      </c>
      <c r="D132" s="77" t="s">
        <v>318</v>
      </c>
    </row>
    <row r="133" spans="1:4" s="83" customFormat="1" ht="25.5" customHeight="1">
      <c r="A133" s="78"/>
      <c r="B133" s="84" t="s">
        <v>887</v>
      </c>
      <c r="C133" s="80" t="s">
        <v>319</v>
      </c>
      <c r="D133" s="77" t="s">
        <v>320</v>
      </c>
    </row>
    <row r="134" spans="1:4" s="83" customFormat="1" ht="19.5" customHeight="1">
      <c r="A134" s="78"/>
      <c r="B134" s="84" t="s">
        <v>887</v>
      </c>
      <c r="C134" s="80" t="s">
        <v>986</v>
      </c>
      <c r="D134" s="77" t="s">
        <v>758</v>
      </c>
    </row>
    <row r="135" spans="1:4" s="83" customFormat="1" ht="33.75" customHeight="1">
      <c r="A135" s="78"/>
      <c r="B135" s="84" t="s">
        <v>887</v>
      </c>
      <c r="C135" s="80" t="s">
        <v>321</v>
      </c>
      <c r="D135" s="77" t="s">
        <v>322</v>
      </c>
    </row>
    <row r="136" spans="1:4" s="83" customFormat="1" ht="27.75" customHeight="1">
      <c r="A136" s="78"/>
      <c r="B136" s="84" t="s">
        <v>887</v>
      </c>
      <c r="C136" s="80" t="s">
        <v>323</v>
      </c>
      <c r="D136" s="77" t="s">
        <v>324</v>
      </c>
    </row>
    <row r="137" spans="1:4" s="83" customFormat="1" ht="30">
      <c r="A137" s="78"/>
      <c r="B137" s="84" t="s">
        <v>887</v>
      </c>
      <c r="C137" s="80" t="s">
        <v>325</v>
      </c>
      <c r="D137" s="77" t="s">
        <v>326</v>
      </c>
    </row>
    <row r="138" spans="1:4" s="83" customFormat="1" ht="46.5" customHeight="1">
      <c r="A138" s="78"/>
      <c r="B138" s="84" t="s">
        <v>887</v>
      </c>
      <c r="C138" s="80" t="s">
        <v>327</v>
      </c>
      <c r="D138" s="77" t="s">
        <v>422</v>
      </c>
    </row>
    <row r="139" spans="1:4" s="83" customFormat="1" ht="51" customHeight="1">
      <c r="A139" s="78"/>
      <c r="B139" s="84" t="s">
        <v>887</v>
      </c>
      <c r="C139" s="80" t="s">
        <v>423</v>
      </c>
      <c r="D139" s="77" t="s">
        <v>424</v>
      </c>
    </row>
    <row r="140" spans="1:4" s="83" customFormat="1" ht="42.75" customHeight="1">
      <c r="A140" s="78"/>
      <c r="B140" s="84" t="s">
        <v>887</v>
      </c>
      <c r="C140" s="80" t="s">
        <v>987</v>
      </c>
      <c r="D140" s="77" t="s">
        <v>425</v>
      </c>
    </row>
    <row r="141" spans="1:4" s="83" customFormat="1" ht="30">
      <c r="A141" s="78"/>
      <c r="B141" s="84" t="s">
        <v>887</v>
      </c>
      <c r="C141" s="80" t="s">
        <v>989</v>
      </c>
      <c r="D141" s="77" t="s">
        <v>426</v>
      </c>
    </row>
    <row r="142" spans="1:4" s="83" customFormat="1" ht="18" customHeight="1">
      <c r="A142" s="78"/>
      <c r="B142" s="84" t="s">
        <v>887</v>
      </c>
      <c r="C142" s="80" t="s">
        <v>427</v>
      </c>
      <c r="D142" s="77" t="s">
        <v>735</v>
      </c>
    </row>
    <row r="143" spans="1:4" s="83" customFormat="1" ht="30.75" customHeight="1">
      <c r="A143" s="78"/>
      <c r="B143" s="84" t="s">
        <v>887</v>
      </c>
      <c r="C143" s="80" t="s">
        <v>993</v>
      </c>
      <c r="D143" s="77" t="s">
        <v>749</v>
      </c>
    </row>
    <row r="144" spans="1:4" s="83" customFormat="1" ht="24" customHeight="1">
      <c r="A144" s="78"/>
      <c r="B144" s="84" t="s">
        <v>887</v>
      </c>
      <c r="C144" s="80" t="s">
        <v>994</v>
      </c>
      <c r="D144" s="77" t="s">
        <v>428</v>
      </c>
    </row>
    <row r="145" spans="1:4" s="83" customFormat="1" ht="24" customHeight="1">
      <c r="A145" s="78"/>
      <c r="B145" s="84" t="s">
        <v>887</v>
      </c>
      <c r="C145" s="80" t="s">
        <v>996</v>
      </c>
      <c r="D145" s="77" t="s">
        <v>88</v>
      </c>
    </row>
    <row r="146" spans="1:4" s="83" customFormat="1" ht="35.25" customHeight="1">
      <c r="A146" s="78"/>
      <c r="B146" s="84" t="s">
        <v>887</v>
      </c>
      <c r="C146" s="80" t="s">
        <v>997</v>
      </c>
      <c r="D146" s="77" t="s">
        <v>90</v>
      </c>
    </row>
    <row r="147" spans="1:4" s="83" customFormat="1" ht="16.5" customHeight="1">
      <c r="A147" s="78"/>
      <c r="B147" s="84" t="s">
        <v>887</v>
      </c>
      <c r="C147" s="80" t="s">
        <v>429</v>
      </c>
      <c r="D147" s="77" t="s">
        <v>739</v>
      </c>
    </row>
    <row r="148" spans="1:4" s="83" customFormat="1" ht="18.75" customHeight="1">
      <c r="A148" s="78"/>
      <c r="B148" s="84" t="s">
        <v>887</v>
      </c>
      <c r="C148" s="80" t="s">
        <v>430</v>
      </c>
      <c r="D148" s="77" t="s">
        <v>92</v>
      </c>
    </row>
    <row r="149" spans="1:4" s="83" customFormat="1" ht="28.5" customHeight="1">
      <c r="A149" s="78"/>
      <c r="B149" s="84" t="s">
        <v>887</v>
      </c>
      <c r="C149" s="80" t="s">
        <v>999</v>
      </c>
      <c r="D149" s="77" t="s">
        <v>741</v>
      </c>
    </row>
    <row r="150" spans="1:4" s="83" customFormat="1" ht="24" customHeight="1">
      <c r="A150" s="78"/>
      <c r="B150" s="84" t="s">
        <v>887</v>
      </c>
      <c r="C150" s="80" t="s">
        <v>1000</v>
      </c>
      <c r="D150" s="77" t="s">
        <v>93</v>
      </c>
    </row>
    <row r="151" spans="1:4" s="83" customFormat="1" ht="30">
      <c r="A151" s="78"/>
      <c r="B151" s="84" t="s">
        <v>887</v>
      </c>
      <c r="C151" s="80" t="s">
        <v>1001</v>
      </c>
      <c r="D151" s="77" t="s">
        <v>97</v>
      </c>
    </row>
    <row r="152" spans="1:4" s="83" customFormat="1" ht="29.25" customHeight="1">
      <c r="A152" s="78"/>
      <c r="B152" s="84" t="s">
        <v>887</v>
      </c>
      <c r="C152" s="80" t="s">
        <v>301</v>
      </c>
      <c r="D152" s="77" t="s">
        <v>99</v>
      </c>
    </row>
    <row r="153" spans="1:4" s="83" customFormat="1" ht="48" customHeight="1">
      <c r="A153" s="78"/>
      <c r="B153" s="84" t="s">
        <v>887</v>
      </c>
      <c r="C153" s="80" t="s">
        <v>303</v>
      </c>
      <c r="D153" s="77" t="s">
        <v>103</v>
      </c>
    </row>
    <row r="154" spans="1:4" s="83" customFormat="1" ht="30">
      <c r="A154" s="78"/>
      <c r="B154" s="84" t="s">
        <v>887</v>
      </c>
      <c r="C154" s="80" t="s">
        <v>431</v>
      </c>
      <c r="D154" s="77" t="s">
        <v>432</v>
      </c>
    </row>
    <row r="155" spans="1:4" s="83" customFormat="1" ht="30">
      <c r="A155" s="78"/>
      <c r="B155" s="84" t="s">
        <v>887</v>
      </c>
      <c r="C155" s="80" t="s">
        <v>304</v>
      </c>
      <c r="D155" s="77" t="s">
        <v>105</v>
      </c>
    </row>
    <row r="156" spans="1:4" s="83" customFormat="1" ht="27" customHeight="1">
      <c r="A156" s="78"/>
      <c r="B156" s="84" t="s">
        <v>887</v>
      </c>
      <c r="C156" s="80" t="s">
        <v>305</v>
      </c>
      <c r="D156" s="77" t="s">
        <v>111</v>
      </c>
    </row>
    <row r="157" spans="1:4" s="83" customFormat="1" ht="30">
      <c r="A157" s="78"/>
      <c r="B157" s="84" t="s">
        <v>887</v>
      </c>
      <c r="C157" s="80" t="s">
        <v>306</v>
      </c>
      <c r="D157" s="77" t="s">
        <v>113</v>
      </c>
    </row>
    <row r="158" spans="1:4" s="83" customFormat="1" ht="26.25" customHeight="1">
      <c r="A158" s="78"/>
      <c r="B158" s="84" t="s">
        <v>887</v>
      </c>
      <c r="C158" s="80" t="s">
        <v>307</v>
      </c>
      <c r="D158" s="77" t="s">
        <v>115</v>
      </c>
    </row>
    <row r="159" spans="1:4" s="83" customFormat="1" ht="25.5" customHeight="1">
      <c r="A159" s="78" t="s">
        <v>129</v>
      </c>
      <c r="B159" s="85" t="s">
        <v>892</v>
      </c>
      <c r="C159" s="519" t="s">
        <v>433</v>
      </c>
      <c r="D159" s="520"/>
    </row>
    <row r="160" spans="1:4" s="83" customFormat="1" ht="30">
      <c r="A160" s="78"/>
      <c r="B160" s="84" t="s">
        <v>892</v>
      </c>
      <c r="C160" s="80" t="s">
        <v>434</v>
      </c>
      <c r="D160" s="77" t="s">
        <v>435</v>
      </c>
    </row>
    <row r="161" spans="1:4" s="83" customFormat="1" ht="30">
      <c r="A161" s="78"/>
      <c r="B161" s="84" t="s">
        <v>892</v>
      </c>
      <c r="C161" s="80" t="s">
        <v>436</v>
      </c>
      <c r="D161" s="77" t="s">
        <v>437</v>
      </c>
    </row>
    <row r="162" spans="1:4" s="83" customFormat="1" ht="45">
      <c r="A162" s="78"/>
      <c r="B162" s="75">
        <v>929</v>
      </c>
      <c r="C162" s="80" t="s">
        <v>438</v>
      </c>
      <c r="D162" s="77" t="s">
        <v>696</v>
      </c>
    </row>
    <row r="163" spans="1:4" s="83" customFormat="1" ht="42.75" customHeight="1">
      <c r="A163" s="78"/>
      <c r="B163" s="75">
        <v>929</v>
      </c>
      <c r="C163" s="80" t="s">
        <v>439</v>
      </c>
      <c r="D163" s="77" t="s">
        <v>440</v>
      </c>
    </row>
    <row r="164" spans="1:4" s="83" customFormat="1" ht="23.25" customHeight="1">
      <c r="A164" s="78"/>
      <c r="B164" s="84" t="s">
        <v>892</v>
      </c>
      <c r="C164" s="80" t="s">
        <v>314</v>
      </c>
      <c r="D164" s="77" t="s">
        <v>688</v>
      </c>
    </row>
    <row r="165" spans="1:4" s="83" customFormat="1" ht="30" customHeight="1">
      <c r="A165" s="78"/>
      <c r="B165" s="75">
        <v>929</v>
      </c>
      <c r="C165" s="80" t="s">
        <v>740</v>
      </c>
      <c r="D165" s="77" t="s">
        <v>741</v>
      </c>
    </row>
    <row r="166" spans="1:4" s="83" customFormat="1" ht="30">
      <c r="A166" s="78"/>
      <c r="B166" s="75">
        <v>929</v>
      </c>
      <c r="C166" s="80" t="s">
        <v>321</v>
      </c>
      <c r="D166" s="77" t="s">
        <v>322</v>
      </c>
    </row>
    <row r="167" spans="1:4" s="83" customFormat="1" ht="30" customHeight="1">
      <c r="A167" s="78"/>
      <c r="B167" s="84" t="s">
        <v>892</v>
      </c>
      <c r="C167" s="80" t="s">
        <v>323</v>
      </c>
      <c r="D167" s="77" t="s">
        <v>324</v>
      </c>
    </row>
    <row r="168" spans="1:4" s="83" customFormat="1" ht="26.25" customHeight="1">
      <c r="A168" s="78"/>
      <c r="B168" s="84" t="s">
        <v>892</v>
      </c>
      <c r="C168" s="80" t="s">
        <v>427</v>
      </c>
      <c r="D168" s="77" t="s">
        <v>735</v>
      </c>
    </row>
    <row r="169" spans="1:4" s="83" customFormat="1" ht="20.25" customHeight="1">
      <c r="A169" s="78"/>
      <c r="B169" s="84" t="s">
        <v>892</v>
      </c>
      <c r="C169" s="80" t="s">
        <v>996</v>
      </c>
      <c r="D169" s="77" t="s">
        <v>88</v>
      </c>
    </row>
    <row r="170" spans="1:4" s="83" customFormat="1" ht="15">
      <c r="A170" s="78"/>
      <c r="B170" s="84" t="s">
        <v>892</v>
      </c>
      <c r="C170" s="80" t="s">
        <v>993</v>
      </c>
      <c r="D170" s="77" t="s">
        <v>749</v>
      </c>
    </row>
    <row r="171" spans="1:4" s="83" customFormat="1" ht="30">
      <c r="A171" s="78"/>
      <c r="B171" s="75">
        <v>929</v>
      </c>
      <c r="C171" s="80" t="s">
        <v>1001</v>
      </c>
      <c r="D171" s="77" t="s">
        <v>97</v>
      </c>
    </row>
    <row r="172" spans="1:4" s="83" customFormat="1" ht="30">
      <c r="A172" s="78"/>
      <c r="B172" s="75">
        <v>929</v>
      </c>
      <c r="C172" s="80" t="s">
        <v>301</v>
      </c>
      <c r="D172" s="77" t="s">
        <v>99</v>
      </c>
    </row>
    <row r="173" spans="1:4" s="83" customFormat="1" ht="46.5" customHeight="1">
      <c r="A173" s="78"/>
      <c r="B173" s="75">
        <v>929</v>
      </c>
      <c r="C173" s="80" t="s">
        <v>303</v>
      </c>
      <c r="D173" s="77" t="s">
        <v>103</v>
      </c>
    </row>
    <row r="174" spans="1:4" s="83" customFormat="1" ht="39" customHeight="1">
      <c r="A174" s="78"/>
      <c r="B174" s="75">
        <v>929</v>
      </c>
      <c r="C174" s="80" t="s">
        <v>431</v>
      </c>
      <c r="D174" s="77" t="s">
        <v>432</v>
      </c>
    </row>
    <row r="175" spans="1:4" s="83" customFormat="1" ht="30">
      <c r="A175" s="78"/>
      <c r="B175" s="75">
        <v>929</v>
      </c>
      <c r="C175" s="80" t="s">
        <v>304</v>
      </c>
      <c r="D175" s="77" t="s">
        <v>105</v>
      </c>
    </row>
    <row r="176" spans="1:4" s="83" customFormat="1" ht="28.5" customHeight="1">
      <c r="A176" s="78"/>
      <c r="B176" s="75">
        <v>929</v>
      </c>
      <c r="C176" s="80" t="s">
        <v>305</v>
      </c>
      <c r="D176" s="77" t="s">
        <v>111</v>
      </c>
    </row>
    <row r="177" spans="1:4" s="83" customFormat="1" ht="30">
      <c r="A177" s="78"/>
      <c r="B177" s="75">
        <v>929</v>
      </c>
      <c r="C177" s="80" t="s">
        <v>306</v>
      </c>
      <c r="D177" s="77" t="s">
        <v>113</v>
      </c>
    </row>
    <row r="178" spans="1:4" s="83" customFormat="1" ht="23.25" customHeight="1">
      <c r="A178" s="78" t="s">
        <v>133</v>
      </c>
      <c r="B178" s="86">
        <v>930</v>
      </c>
      <c r="C178" s="522" t="s">
        <v>868</v>
      </c>
      <c r="D178" s="523"/>
    </row>
    <row r="179" spans="1:4" s="83" customFormat="1" ht="20.25" customHeight="1">
      <c r="A179" s="78"/>
      <c r="B179" s="75">
        <v>930</v>
      </c>
      <c r="C179" s="80" t="s">
        <v>441</v>
      </c>
      <c r="D179" s="77" t="s">
        <v>442</v>
      </c>
    </row>
    <row r="180" spans="1:4" s="83" customFormat="1" ht="60">
      <c r="A180" s="78"/>
      <c r="B180" s="75">
        <v>930</v>
      </c>
      <c r="C180" s="80" t="s">
        <v>310</v>
      </c>
      <c r="D180" s="77" t="s">
        <v>443</v>
      </c>
    </row>
    <row r="181" spans="1:4" s="83" customFormat="1" ht="15">
      <c r="A181" s="78"/>
      <c r="B181" s="75">
        <v>930</v>
      </c>
      <c r="C181" s="80" t="s">
        <v>314</v>
      </c>
      <c r="D181" s="77" t="s">
        <v>688</v>
      </c>
    </row>
    <row r="182" spans="1:4" s="83" customFormat="1" ht="38.25" customHeight="1">
      <c r="A182" s="78"/>
      <c r="B182" s="75"/>
      <c r="C182" s="522" t="s">
        <v>444</v>
      </c>
      <c r="D182" s="534"/>
    </row>
    <row r="183" spans="1:4" s="83" customFormat="1" ht="32.25" customHeight="1">
      <c r="A183" s="87" t="s">
        <v>136</v>
      </c>
      <c r="B183" s="79" t="s">
        <v>445</v>
      </c>
      <c r="C183" s="522" t="s">
        <v>446</v>
      </c>
      <c r="D183" s="523"/>
    </row>
    <row r="184" spans="1:4" s="83" customFormat="1" ht="21.75" customHeight="1">
      <c r="A184" s="74"/>
      <c r="B184" s="88" t="s">
        <v>445</v>
      </c>
      <c r="C184" s="80" t="s">
        <v>447</v>
      </c>
      <c r="D184" s="77" t="s">
        <v>693</v>
      </c>
    </row>
    <row r="185" spans="1:4" s="83" customFormat="1" ht="21.75" customHeight="1">
      <c r="A185" s="74"/>
      <c r="B185" s="88" t="s">
        <v>445</v>
      </c>
      <c r="C185" s="80" t="s">
        <v>448</v>
      </c>
      <c r="D185" s="77" t="s">
        <v>692</v>
      </c>
    </row>
    <row r="186" spans="1:4" s="83" customFormat="1" ht="21.75" customHeight="1">
      <c r="A186" s="74"/>
      <c r="B186" s="88" t="s">
        <v>445</v>
      </c>
      <c r="C186" s="80" t="s">
        <v>449</v>
      </c>
      <c r="D186" s="77" t="s">
        <v>450</v>
      </c>
    </row>
    <row r="187" spans="1:4" s="83" customFormat="1" ht="20.25" customHeight="1">
      <c r="A187" s="74"/>
      <c r="B187" s="88" t="s">
        <v>445</v>
      </c>
      <c r="C187" s="80" t="s">
        <v>451</v>
      </c>
      <c r="D187" s="77" t="s">
        <v>691</v>
      </c>
    </row>
    <row r="188" spans="1:4" s="83" customFormat="1" ht="23.25" customHeight="1">
      <c r="A188" s="74"/>
      <c r="B188" s="88" t="s">
        <v>445</v>
      </c>
      <c r="C188" s="80" t="s">
        <v>452</v>
      </c>
      <c r="D188" s="82" t="s">
        <v>453</v>
      </c>
    </row>
    <row r="189" spans="1:4" s="83" customFormat="1" ht="30" customHeight="1">
      <c r="A189" s="74"/>
      <c r="B189" s="88" t="s">
        <v>445</v>
      </c>
      <c r="C189" s="80" t="s">
        <v>746</v>
      </c>
      <c r="D189" s="82" t="s">
        <v>747</v>
      </c>
    </row>
    <row r="190" spans="1:4" s="83" customFormat="1" ht="31.5" customHeight="1">
      <c r="A190" s="87" t="s">
        <v>138</v>
      </c>
      <c r="B190" s="85" t="s">
        <v>454</v>
      </c>
      <c r="C190" s="522" t="s">
        <v>455</v>
      </c>
      <c r="D190" s="523"/>
    </row>
    <row r="191" spans="1:4" s="83" customFormat="1" ht="30" customHeight="1">
      <c r="A191" s="74"/>
      <c r="B191" s="84" t="s">
        <v>454</v>
      </c>
      <c r="C191" s="80" t="s">
        <v>746</v>
      </c>
      <c r="D191" s="82" t="s">
        <v>747</v>
      </c>
    </row>
    <row r="192" spans="1:4" s="83" customFormat="1" ht="21.75" customHeight="1">
      <c r="A192" s="87" t="s">
        <v>786</v>
      </c>
      <c r="B192" s="85" t="s">
        <v>456</v>
      </c>
      <c r="C192" s="522" t="s">
        <v>457</v>
      </c>
      <c r="D192" s="535"/>
    </row>
    <row r="193" spans="1:4" s="83" customFormat="1" ht="16.5" customHeight="1">
      <c r="A193" s="74"/>
      <c r="B193" s="84" t="s">
        <v>456</v>
      </c>
      <c r="C193" s="80" t="s">
        <v>448</v>
      </c>
      <c r="D193" s="77" t="s">
        <v>692</v>
      </c>
    </row>
    <row r="194" spans="1:4" s="83" customFormat="1" ht="24.75" customHeight="1">
      <c r="A194" s="87" t="s">
        <v>790</v>
      </c>
      <c r="B194" s="85" t="s">
        <v>458</v>
      </c>
      <c r="C194" s="538" t="s">
        <v>459</v>
      </c>
      <c r="D194" s="539"/>
    </row>
    <row r="195" spans="1:4" s="83" customFormat="1" ht="18" customHeight="1">
      <c r="A195" s="74"/>
      <c r="B195" s="84" t="s">
        <v>458</v>
      </c>
      <c r="C195" s="80" t="s">
        <v>448</v>
      </c>
      <c r="D195" s="77" t="s">
        <v>692</v>
      </c>
    </row>
    <row r="196" spans="1:4" s="83" customFormat="1" ht="29.25" customHeight="1">
      <c r="A196" s="74"/>
      <c r="B196" s="84" t="s">
        <v>458</v>
      </c>
      <c r="C196" s="80" t="s">
        <v>746</v>
      </c>
      <c r="D196" s="77" t="s">
        <v>747</v>
      </c>
    </row>
    <row r="197" spans="1:4" s="83" customFormat="1" ht="38.25" customHeight="1">
      <c r="A197" s="87" t="s">
        <v>793</v>
      </c>
      <c r="B197" s="85" t="s">
        <v>460</v>
      </c>
      <c r="C197" s="522" t="s">
        <v>461</v>
      </c>
      <c r="D197" s="534"/>
    </row>
    <row r="198" spans="1:4" s="83" customFormat="1" ht="32.25" customHeight="1">
      <c r="A198" s="74"/>
      <c r="B198" s="84" t="s">
        <v>460</v>
      </c>
      <c r="C198" s="80" t="s">
        <v>462</v>
      </c>
      <c r="D198" s="77" t="s">
        <v>747</v>
      </c>
    </row>
    <row r="199" spans="1:4" s="83" customFormat="1" ht="30" customHeight="1">
      <c r="A199" s="87" t="s">
        <v>832</v>
      </c>
      <c r="B199" s="89">
        <v>106</v>
      </c>
      <c r="C199" s="536" t="s">
        <v>463</v>
      </c>
      <c r="D199" s="537"/>
    </row>
    <row r="200" spans="1:4" s="83" customFormat="1" ht="20.25" customHeight="1">
      <c r="A200" s="74"/>
      <c r="B200" s="81">
        <v>106</v>
      </c>
      <c r="C200" s="80" t="s">
        <v>464</v>
      </c>
      <c r="D200" s="77" t="s">
        <v>465</v>
      </c>
    </row>
    <row r="201" spans="1:4" s="83" customFormat="1" ht="30">
      <c r="A201" s="74"/>
      <c r="B201" s="81">
        <v>106</v>
      </c>
      <c r="C201" s="80" t="s">
        <v>746</v>
      </c>
      <c r="D201" s="77" t="s">
        <v>747</v>
      </c>
    </row>
    <row r="202" spans="1:4" s="83" customFormat="1" ht="34.5" customHeight="1">
      <c r="A202" s="87" t="s">
        <v>834</v>
      </c>
      <c r="B202" s="89">
        <v>141</v>
      </c>
      <c r="C202" s="522" t="s">
        <v>466</v>
      </c>
      <c r="D202" s="534"/>
    </row>
    <row r="203" spans="1:4" s="83" customFormat="1" ht="36.75" customHeight="1">
      <c r="A203" s="74"/>
      <c r="B203" s="81">
        <v>141</v>
      </c>
      <c r="C203" s="80" t="s">
        <v>467</v>
      </c>
      <c r="D203" s="77" t="s">
        <v>468</v>
      </c>
    </row>
    <row r="204" spans="1:4" s="83" customFormat="1" ht="30">
      <c r="A204" s="74"/>
      <c r="B204" s="81">
        <v>141</v>
      </c>
      <c r="C204" s="80" t="s">
        <v>469</v>
      </c>
      <c r="D204" s="77" t="s">
        <v>690</v>
      </c>
    </row>
    <row r="205" spans="1:4" s="83" customFormat="1" ht="31.5" customHeight="1">
      <c r="A205" s="74"/>
      <c r="B205" s="81">
        <v>141</v>
      </c>
      <c r="C205" s="80" t="s">
        <v>470</v>
      </c>
      <c r="D205" s="77" t="s">
        <v>747</v>
      </c>
    </row>
    <row r="206" spans="1:4" s="83" customFormat="1" ht="20.25" customHeight="1">
      <c r="A206" s="87" t="s">
        <v>867</v>
      </c>
      <c r="B206" s="89">
        <v>157</v>
      </c>
      <c r="C206" s="522" t="s">
        <v>471</v>
      </c>
      <c r="D206" s="534"/>
    </row>
    <row r="207" spans="1:4" s="83" customFormat="1" ht="30">
      <c r="A207" s="74"/>
      <c r="B207" s="81">
        <v>157</v>
      </c>
      <c r="C207" s="80" t="s">
        <v>746</v>
      </c>
      <c r="D207" s="77" t="s">
        <v>747</v>
      </c>
    </row>
    <row r="208" spans="1:4" s="83" customFormat="1" ht="22.5" customHeight="1">
      <c r="A208" s="78" t="s">
        <v>472</v>
      </c>
      <c r="B208" s="79" t="s">
        <v>473</v>
      </c>
      <c r="C208" s="522" t="s">
        <v>474</v>
      </c>
      <c r="D208" s="540"/>
    </row>
    <row r="209" spans="1:4" s="83" customFormat="1" ht="39" customHeight="1">
      <c r="A209" s="78"/>
      <c r="B209" s="84" t="s">
        <v>473</v>
      </c>
      <c r="C209" s="80" t="s">
        <v>475</v>
      </c>
      <c r="D209" s="77" t="s">
        <v>476</v>
      </c>
    </row>
    <row r="210" spans="1:4" s="83" customFormat="1" ht="20.25" customHeight="1">
      <c r="A210" s="78" t="s">
        <v>477</v>
      </c>
      <c r="B210" s="85" t="s">
        <v>478</v>
      </c>
      <c r="C210" s="522" t="s">
        <v>479</v>
      </c>
      <c r="D210" s="534"/>
    </row>
    <row r="211" spans="1:4" s="83" customFormat="1" ht="16.5" customHeight="1">
      <c r="A211" s="78"/>
      <c r="B211" s="75">
        <v>182</v>
      </c>
      <c r="C211" s="76" t="s">
        <v>480</v>
      </c>
      <c r="D211" s="77" t="s">
        <v>481</v>
      </c>
    </row>
    <row r="212" spans="1:4" s="83" customFormat="1" ht="16.5" customHeight="1">
      <c r="A212" s="78"/>
      <c r="B212" s="84" t="s">
        <v>478</v>
      </c>
      <c r="C212" s="80" t="s">
        <v>482</v>
      </c>
      <c r="D212" s="77" t="s">
        <v>483</v>
      </c>
    </row>
    <row r="213" spans="1:4" s="83" customFormat="1" ht="35.25" customHeight="1">
      <c r="A213" s="78"/>
      <c r="B213" s="84" t="s">
        <v>478</v>
      </c>
      <c r="C213" s="80" t="s">
        <v>484</v>
      </c>
      <c r="D213" s="77" t="s">
        <v>485</v>
      </c>
    </row>
    <row r="214" spans="1:9" s="83" customFormat="1" ht="57.75" customHeight="1">
      <c r="A214" s="78"/>
      <c r="B214" s="84" t="s">
        <v>478</v>
      </c>
      <c r="C214" s="80" t="s">
        <v>486</v>
      </c>
      <c r="D214" s="77" t="s">
        <v>487</v>
      </c>
      <c r="E214" s="533"/>
      <c r="F214" s="533"/>
      <c r="G214" s="533"/>
      <c r="H214" s="533"/>
      <c r="I214" s="90"/>
    </row>
    <row r="215" spans="1:9" s="83" customFormat="1" ht="48.75" customHeight="1">
      <c r="A215" s="78"/>
      <c r="B215" s="84" t="s">
        <v>478</v>
      </c>
      <c r="C215" s="80" t="s">
        <v>488</v>
      </c>
      <c r="D215" s="77" t="s">
        <v>612</v>
      </c>
      <c r="E215" s="533"/>
      <c r="F215" s="533"/>
      <c r="G215" s="533"/>
      <c r="H215" s="533"/>
      <c r="I215" s="90"/>
    </row>
    <row r="216" spans="1:9" s="83" customFormat="1" ht="36" customHeight="1">
      <c r="A216" s="78"/>
      <c r="B216" s="84" t="s">
        <v>478</v>
      </c>
      <c r="C216" s="80" t="s">
        <v>613</v>
      </c>
      <c r="D216" s="77" t="s">
        <v>614</v>
      </c>
      <c r="E216" s="533"/>
      <c r="F216" s="533"/>
      <c r="G216" s="533"/>
      <c r="H216" s="533"/>
      <c r="I216" s="90"/>
    </row>
    <row r="217" spans="1:9" s="83" customFormat="1" ht="49.5" customHeight="1">
      <c r="A217" s="78"/>
      <c r="B217" s="84" t="s">
        <v>478</v>
      </c>
      <c r="C217" s="80" t="s">
        <v>615</v>
      </c>
      <c r="D217" s="77" t="s">
        <v>616</v>
      </c>
      <c r="E217" s="533"/>
      <c r="F217" s="533"/>
      <c r="G217" s="533"/>
      <c r="H217" s="533"/>
      <c r="I217" s="90"/>
    </row>
    <row r="218" spans="1:8" s="83" customFormat="1" ht="59.25" customHeight="1">
      <c r="A218" s="78"/>
      <c r="B218" s="84" t="s">
        <v>478</v>
      </c>
      <c r="C218" s="80" t="s">
        <v>617</v>
      </c>
      <c r="D218" s="77" t="s">
        <v>618</v>
      </c>
      <c r="E218" s="533"/>
      <c r="F218" s="533"/>
      <c r="G218" s="533"/>
      <c r="H218" s="533"/>
    </row>
    <row r="219" spans="1:4" s="83" customFormat="1" ht="21.75" customHeight="1">
      <c r="A219" s="78"/>
      <c r="B219" s="84" t="s">
        <v>478</v>
      </c>
      <c r="C219" s="80" t="s">
        <v>619</v>
      </c>
      <c r="D219" s="77" t="s">
        <v>22</v>
      </c>
    </row>
    <row r="220" spans="1:4" s="83" customFormat="1" ht="31.5" customHeight="1">
      <c r="A220" s="78"/>
      <c r="B220" s="84" t="s">
        <v>478</v>
      </c>
      <c r="C220" s="80" t="s">
        <v>620</v>
      </c>
      <c r="D220" s="77" t="s">
        <v>621</v>
      </c>
    </row>
    <row r="221" spans="1:4" s="83" customFormat="1" ht="25.5" customHeight="1">
      <c r="A221" s="78"/>
      <c r="B221" s="84" t="s">
        <v>478</v>
      </c>
      <c r="C221" s="80" t="s">
        <v>622</v>
      </c>
      <c r="D221" s="77" t="s">
        <v>623</v>
      </c>
    </row>
    <row r="222" spans="1:4" s="83" customFormat="1" ht="21.75" customHeight="1">
      <c r="A222" s="78"/>
      <c r="B222" s="84" t="s">
        <v>478</v>
      </c>
      <c r="C222" s="80" t="s">
        <v>624</v>
      </c>
      <c r="D222" s="77" t="s">
        <v>625</v>
      </c>
    </row>
    <row r="223" spans="1:4" s="83" customFormat="1" ht="21.75" customHeight="1">
      <c r="A223" s="78"/>
      <c r="B223" s="84" t="s">
        <v>478</v>
      </c>
      <c r="C223" s="80" t="s">
        <v>626</v>
      </c>
      <c r="D223" s="77" t="s">
        <v>21</v>
      </c>
    </row>
    <row r="224" spans="1:4" s="83" customFormat="1" ht="33" customHeight="1">
      <c r="A224" s="78"/>
      <c r="B224" s="84" t="s">
        <v>478</v>
      </c>
      <c r="C224" s="80" t="s">
        <v>627</v>
      </c>
      <c r="D224" s="77" t="s">
        <v>628</v>
      </c>
    </row>
    <row r="225" spans="1:4" s="83" customFormat="1" ht="26.25" customHeight="1">
      <c r="A225" s="78"/>
      <c r="B225" s="84" t="s">
        <v>478</v>
      </c>
      <c r="C225" s="80" t="s">
        <v>629</v>
      </c>
      <c r="D225" s="77" t="s">
        <v>20</v>
      </c>
    </row>
    <row r="226" spans="1:4" s="83" customFormat="1" ht="44.25" customHeight="1">
      <c r="A226" s="78"/>
      <c r="B226" s="84" t="s">
        <v>478</v>
      </c>
      <c r="C226" s="80" t="s">
        <v>630</v>
      </c>
      <c r="D226" s="77" t="s">
        <v>19</v>
      </c>
    </row>
    <row r="227" spans="1:4" s="83" customFormat="1" ht="47.25" customHeight="1">
      <c r="A227" s="78"/>
      <c r="B227" s="84" t="s">
        <v>478</v>
      </c>
      <c r="C227" s="80" t="s">
        <v>631</v>
      </c>
      <c r="D227" s="77" t="s">
        <v>632</v>
      </c>
    </row>
    <row r="228" spans="1:4" s="83" customFormat="1" ht="33.75" customHeight="1">
      <c r="A228" s="78"/>
      <c r="B228" s="84" t="s">
        <v>478</v>
      </c>
      <c r="C228" s="80" t="s">
        <v>633</v>
      </c>
      <c r="D228" s="77" t="s">
        <v>634</v>
      </c>
    </row>
    <row r="229" spans="1:4" s="83" customFormat="1" ht="32.25" customHeight="1">
      <c r="A229" s="78"/>
      <c r="B229" s="84" t="s">
        <v>478</v>
      </c>
      <c r="C229" s="80" t="s">
        <v>635</v>
      </c>
      <c r="D229" s="77" t="s">
        <v>636</v>
      </c>
    </row>
    <row r="230" spans="1:4" s="83" customFormat="1" ht="16.5" customHeight="1">
      <c r="A230" s="78"/>
      <c r="B230" s="84" t="s">
        <v>478</v>
      </c>
      <c r="C230" s="80" t="s">
        <v>637</v>
      </c>
      <c r="D230" s="77" t="s">
        <v>638</v>
      </c>
    </row>
    <row r="231" spans="1:4" s="83" customFormat="1" ht="33.75" customHeight="1">
      <c r="A231" s="78"/>
      <c r="B231" s="84" t="s">
        <v>478</v>
      </c>
      <c r="C231" s="80" t="s">
        <v>639</v>
      </c>
      <c r="D231" s="77" t="s">
        <v>640</v>
      </c>
    </row>
    <row r="232" spans="1:4" s="83" customFormat="1" ht="21.75" customHeight="1">
      <c r="A232" s="78"/>
      <c r="B232" s="84" t="s">
        <v>478</v>
      </c>
      <c r="C232" s="80" t="s">
        <v>641</v>
      </c>
      <c r="D232" s="77" t="s">
        <v>642</v>
      </c>
    </row>
    <row r="233" spans="1:4" s="83" customFormat="1" ht="48.75" customHeight="1">
      <c r="A233" s="78"/>
      <c r="B233" s="84" t="s">
        <v>478</v>
      </c>
      <c r="C233" s="80" t="s">
        <v>643</v>
      </c>
      <c r="D233" s="77" t="s">
        <v>644</v>
      </c>
    </row>
    <row r="234" spans="1:4" s="83" customFormat="1" ht="38.25" customHeight="1">
      <c r="A234" s="78"/>
      <c r="B234" s="84" t="s">
        <v>478</v>
      </c>
      <c r="C234" s="80" t="s">
        <v>645</v>
      </c>
      <c r="D234" s="77" t="s">
        <v>646</v>
      </c>
    </row>
    <row r="235" spans="1:4" s="83" customFormat="1" ht="39" customHeight="1">
      <c r="A235" s="78"/>
      <c r="B235" s="84" t="s">
        <v>478</v>
      </c>
      <c r="C235" s="80" t="s">
        <v>647</v>
      </c>
      <c r="D235" s="77" t="s">
        <v>648</v>
      </c>
    </row>
    <row r="236" spans="1:4" s="83" customFormat="1" ht="36" customHeight="1">
      <c r="A236" s="78"/>
      <c r="B236" s="84" t="s">
        <v>478</v>
      </c>
      <c r="C236" s="80" t="s">
        <v>467</v>
      </c>
      <c r="D236" s="77" t="s">
        <v>468</v>
      </c>
    </row>
    <row r="237" spans="1:4" s="83" customFormat="1" ht="32.25" customHeight="1">
      <c r="A237" s="78"/>
      <c r="B237" s="84" t="s">
        <v>478</v>
      </c>
      <c r="C237" s="80" t="s">
        <v>746</v>
      </c>
      <c r="D237" s="77" t="s">
        <v>747</v>
      </c>
    </row>
    <row r="238" spans="1:4" s="83" customFormat="1" ht="29.25" customHeight="1">
      <c r="A238" s="78" t="s">
        <v>649</v>
      </c>
      <c r="B238" s="85" t="s">
        <v>650</v>
      </c>
      <c r="C238" s="522" t="s">
        <v>651</v>
      </c>
      <c r="D238" s="534"/>
    </row>
    <row r="239" spans="1:4" s="83" customFormat="1" ht="51" customHeight="1">
      <c r="A239" s="78"/>
      <c r="B239" s="84" t="s">
        <v>650</v>
      </c>
      <c r="C239" s="80" t="s">
        <v>652</v>
      </c>
      <c r="D239" s="77" t="s">
        <v>18</v>
      </c>
    </row>
    <row r="240" spans="1:4" s="83" customFormat="1" ht="26.25" customHeight="1">
      <c r="A240" s="78" t="s">
        <v>653</v>
      </c>
      <c r="B240" s="85" t="s">
        <v>654</v>
      </c>
      <c r="C240" s="522" t="s">
        <v>655</v>
      </c>
      <c r="D240" s="534"/>
    </row>
    <row r="241" spans="1:4" s="83" customFormat="1" ht="54" customHeight="1">
      <c r="A241" s="78"/>
      <c r="B241" s="84" t="s">
        <v>654</v>
      </c>
      <c r="C241" s="84" t="s">
        <v>652</v>
      </c>
      <c r="D241" s="91" t="s">
        <v>656</v>
      </c>
    </row>
    <row r="242" spans="1:4" s="83" customFormat="1" ht="35.25" customHeight="1">
      <c r="A242" s="78"/>
      <c r="B242" s="84" t="s">
        <v>654</v>
      </c>
      <c r="C242" s="80" t="s">
        <v>647</v>
      </c>
      <c r="D242" s="77" t="s">
        <v>657</v>
      </c>
    </row>
    <row r="243" spans="1:4" s="83" customFormat="1" ht="48" customHeight="1">
      <c r="A243" s="78"/>
      <c r="B243" s="84" t="s">
        <v>654</v>
      </c>
      <c r="C243" s="80" t="s">
        <v>467</v>
      </c>
      <c r="D243" s="77" t="s">
        <v>658</v>
      </c>
    </row>
    <row r="244" spans="1:4" s="83" customFormat="1" ht="33.75" customHeight="1">
      <c r="A244" s="78"/>
      <c r="B244" s="75">
        <v>188</v>
      </c>
      <c r="C244" s="80" t="s">
        <v>659</v>
      </c>
      <c r="D244" s="77" t="s">
        <v>660</v>
      </c>
    </row>
    <row r="245" spans="1:4" s="83" customFormat="1" ht="32.25" customHeight="1">
      <c r="A245" s="78"/>
      <c r="B245" s="75">
        <v>188</v>
      </c>
      <c r="C245" s="80" t="s">
        <v>469</v>
      </c>
      <c r="D245" s="77" t="s">
        <v>661</v>
      </c>
    </row>
    <row r="246" spans="1:4" s="83" customFormat="1" ht="16.5" customHeight="1">
      <c r="A246" s="78"/>
      <c r="B246" s="84" t="s">
        <v>654</v>
      </c>
      <c r="C246" s="80" t="s">
        <v>464</v>
      </c>
      <c r="D246" s="77" t="s">
        <v>689</v>
      </c>
    </row>
    <row r="247" spans="1:4" s="83" customFormat="1" ht="31.5" customHeight="1">
      <c r="A247" s="78"/>
      <c r="B247" s="75">
        <v>188</v>
      </c>
      <c r="C247" s="80" t="s">
        <v>746</v>
      </c>
      <c r="D247" s="77" t="s">
        <v>747</v>
      </c>
    </row>
    <row r="248" spans="1:4" s="83" customFormat="1" ht="18.75" customHeight="1">
      <c r="A248" s="78" t="s">
        <v>662</v>
      </c>
      <c r="B248" s="86">
        <v>189</v>
      </c>
      <c r="C248" s="522" t="s">
        <v>663</v>
      </c>
      <c r="D248" s="534"/>
    </row>
    <row r="249" spans="1:4" s="83" customFormat="1" ht="15" customHeight="1">
      <c r="A249" s="78"/>
      <c r="B249" s="84" t="s">
        <v>664</v>
      </c>
      <c r="C249" s="80" t="s">
        <v>448</v>
      </c>
      <c r="D249" s="77" t="s">
        <v>665</v>
      </c>
    </row>
    <row r="250" spans="1:4" s="83" customFormat="1" ht="20.25" customHeight="1">
      <c r="A250" s="78" t="s">
        <v>666</v>
      </c>
      <c r="B250" s="85" t="s">
        <v>667</v>
      </c>
      <c r="C250" s="522" t="s">
        <v>668</v>
      </c>
      <c r="D250" s="534"/>
    </row>
    <row r="251" spans="1:4" s="83" customFormat="1" ht="31.5" customHeight="1">
      <c r="A251" s="78"/>
      <c r="B251" s="84" t="s">
        <v>667</v>
      </c>
      <c r="C251" s="80" t="s">
        <v>746</v>
      </c>
      <c r="D251" s="77" t="s">
        <v>747</v>
      </c>
    </row>
    <row r="252" spans="1:4" s="83" customFormat="1" ht="22.5" customHeight="1">
      <c r="A252" s="78" t="s">
        <v>669</v>
      </c>
      <c r="B252" s="85" t="s">
        <v>670</v>
      </c>
      <c r="C252" s="522" t="s">
        <v>671</v>
      </c>
      <c r="D252" s="534"/>
    </row>
    <row r="253" spans="1:4" s="83" customFormat="1" ht="30" customHeight="1">
      <c r="A253" s="78"/>
      <c r="B253" s="75">
        <v>318</v>
      </c>
      <c r="C253" s="80" t="s">
        <v>746</v>
      </c>
      <c r="D253" s="77" t="s">
        <v>747</v>
      </c>
    </row>
    <row r="254" spans="1:4" s="83" customFormat="1" ht="19.5" customHeight="1">
      <c r="A254" s="78" t="s">
        <v>672</v>
      </c>
      <c r="B254" s="86">
        <v>321</v>
      </c>
      <c r="C254" s="522" t="s">
        <v>673</v>
      </c>
      <c r="D254" s="534"/>
    </row>
    <row r="255" spans="1:4" s="83" customFormat="1" ht="32.25" customHeight="1">
      <c r="A255" s="78"/>
      <c r="B255" s="75">
        <v>321</v>
      </c>
      <c r="C255" s="80" t="s">
        <v>746</v>
      </c>
      <c r="D255" s="77" t="s">
        <v>747</v>
      </c>
    </row>
    <row r="256" spans="1:4" s="83" customFormat="1" ht="31.5" customHeight="1">
      <c r="A256" s="78" t="s">
        <v>674</v>
      </c>
      <c r="B256" s="86">
        <v>498</v>
      </c>
      <c r="C256" s="522" t="s">
        <v>675</v>
      </c>
      <c r="D256" s="534"/>
    </row>
    <row r="257" spans="1:4" s="83" customFormat="1" ht="23.25" customHeight="1">
      <c r="A257" s="78"/>
      <c r="B257" s="75">
        <v>498</v>
      </c>
      <c r="C257" s="80" t="s">
        <v>676</v>
      </c>
      <c r="D257" s="77" t="s">
        <v>695</v>
      </c>
    </row>
    <row r="258" spans="1:4" s="83" customFormat="1" ht="21" customHeight="1">
      <c r="A258" s="78" t="s">
        <v>677</v>
      </c>
      <c r="B258" s="86">
        <v>832</v>
      </c>
      <c r="C258" s="522" t="s">
        <v>678</v>
      </c>
      <c r="D258" s="534"/>
    </row>
    <row r="259" spans="1:4" s="83" customFormat="1" ht="33.75" customHeight="1">
      <c r="A259" s="78"/>
      <c r="B259" s="75">
        <v>832</v>
      </c>
      <c r="C259" s="80" t="s">
        <v>746</v>
      </c>
      <c r="D259" s="77" t="s">
        <v>747</v>
      </c>
    </row>
    <row r="260" spans="1:4" s="83" customFormat="1" ht="24" customHeight="1">
      <c r="A260" s="78" t="s">
        <v>679</v>
      </c>
      <c r="B260" s="86">
        <v>836</v>
      </c>
      <c r="C260" s="522" t="s">
        <v>680</v>
      </c>
      <c r="D260" s="540"/>
    </row>
    <row r="261" spans="1:4" s="83" customFormat="1" ht="54" customHeight="1">
      <c r="A261" s="78"/>
      <c r="B261" s="75">
        <v>836</v>
      </c>
      <c r="C261" s="80" t="s">
        <v>652</v>
      </c>
      <c r="D261" s="77" t="s">
        <v>18</v>
      </c>
    </row>
    <row r="262" spans="1:4" s="83" customFormat="1" ht="23.25" customHeight="1">
      <c r="A262" s="78" t="s">
        <v>681</v>
      </c>
      <c r="B262" s="86">
        <v>839</v>
      </c>
      <c r="C262" s="522" t="s">
        <v>682</v>
      </c>
      <c r="D262" s="534"/>
    </row>
    <row r="263" spans="1:38" s="96" customFormat="1" ht="24" customHeight="1">
      <c r="A263" s="92"/>
      <c r="B263" s="93">
        <v>839</v>
      </c>
      <c r="C263" s="94" t="s">
        <v>451</v>
      </c>
      <c r="D263" s="95" t="s">
        <v>691</v>
      </c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</row>
    <row r="264" spans="1:4" ht="38.25" customHeight="1">
      <c r="A264" s="541" t="s">
        <v>1005</v>
      </c>
      <c r="B264" s="541"/>
      <c r="C264" s="541"/>
      <c r="D264" s="541"/>
    </row>
    <row r="265" ht="15" hidden="1">
      <c r="D265" s="97"/>
    </row>
    <row r="266" ht="15" hidden="1"/>
  </sheetData>
  <sheetProtection/>
  <mergeCells count="40">
    <mergeCell ref="A264:D264"/>
    <mergeCell ref="C238:D238"/>
    <mergeCell ref="C240:D240"/>
    <mergeCell ref="C248:D248"/>
    <mergeCell ref="C250:D250"/>
    <mergeCell ref="C252:D252"/>
    <mergeCell ref="C254:D254"/>
    <mergeCell ref="C262:D262"/>
    <mergeCell ref="C256:D256"/>
    <mergeCell ref="C258:D258"/>
    <mergeCell ref="C178:D178"/>
    <mergeCell ref="C194:D194"/>
    <mergeCell ref="C210:D210"/>
    <mergeCell ref="C260:D260"/>
    <mergeCell ref="C202:D202"/>
    <mergeCell ref="C206:D206"/>
    <mergeCell ref="C208:D208"/>
    <mergeCell ref="E214:H218"/>
    <mergeCell ref="C182:D182"/>
    <mergeCell ref="C183:D183"/>
    <mergeCell ref="C190:D190"/>
    <mergeCell ref="C192:D192"/>
    <mergeCell ref="C197:D197"/>
    <mergeCell ref="C199:D199"/>
    <mergeCell ref="C23:D23"/>
    <mergeCell ref="C39:D39"/>
    <mergeCell ref="C4:D4"/>
    <mergeCell ref="C10:D10"/>
    <mergeCell ref="C12:D12"/>
    <mergeCell ref="C14:D14"/>
    <mergeCell ref="C159:D159"/>
    <mergeCell ref="C16:D16"/>
    <mergeCell ref="C87:D87"/>
    <mergeCell ref="C124:D124"/>
    <mergeCell ref="A18:D18"/>
    <mergeCell ref="A20:A21"/>
    <mergeCell ref="C45:D45"/>
    <mergeCell ref="C49:D49"/>
    <mergeCell ref="B20:C20"/>
    <mergeCell ref="D20:D21"/>
  </mergeCells>
  <printOptions/>
  <pageMargins left="1.0236220472440944" right="0.3937007874015748" top="0.7874015748031497" bottom="0.5118110236220472" header="0.15748031496062992" footer="0.2362204724409449"/>
  <pageSetup fitToHeight="6" fitToWidth="5" horizontalDpi="600" verticalDpi="600" orientation="portrait" paperSize="9" scale="56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66.125" style="0" customWidth="1"/>
    <col min="2" max="2" width="19.875" style="0" customWidth="1"/>
  </cols>
  <sheetData>
    <row r="1" ht="6.75" customHeight="1">
      <c r="B1" s="159"/>
    </row>
    <row r="2" ht="14.25" customHeight="1">
      <c r="B2" s="159" t="s">
        <v>299</v>
      </c>
    </row>
    <row r="3" ht="14.25" customHeight="1">
      <c r="B3" s="159" t="s">
        <v>711</v>
      </c>
    </row>
    <row r="4" ht="14.25" customHeight="1">
      <c r="B4" s="159" t="s">
        <v>710</v>
      </c>
    </row>
    <row r="5" ht="14.25" customHeight="1">
      <c r="B5" s="158" t="s">
        <v>1018</v>
      </c>
    </row>
    <row r="6" ht="14.25" customHeight="1">
      <c r="B6" s="158" t="s">
        <v>710</v>
      </c>
    </row>
    <row r="7" ht="14.25" customHeight="1">
      <c r="B7" s="158" t="s">
        <v>1010</v>
      </c>
    </row>
    <row r="8" ht="14.25" customHeight="1">
      <c r="B8" s="158" t="s">
        <v>1014</v>
      </c>
    </row>
    <row r="9" ht="14.25" customHeight="1">
      <c r="B9" s="158" t="s">
        <v>1039</v>
      </c>
    </row>
    <row r="10" ht="9" customHeight="1"/>
    <row r="11" spans="1:2" s="300" customFormat="1" ht="14.25" customHeight="1">
      <c r="A11" s="321"/>
      <c r="B11" s="322" t="s">
        <v>1034</v>
      </c>
    </row>
    <row r="12" spans="1:2" s="300" customFormat="1" ht="14.25" customHeight="1">
      <c r="A12" s="661" t="s">
        <v>711</v>
      </c>
      <c r="B12" s="661"/>
    </row>
    <row r="13" spans="1:2" s="300" customFormat="1" ht="14.25" customHeight="1">
      <c r="A13" s="435"/>
      <c r="B13" s="435" t="s">
        <v>710</v>
      </c>
    </row>
    <row r="14" spans="1:2" s="300" customFormat="1" ht="14.25" customHeight="1">
      <c r="A14" s="435"/>
      <c r="B14" s="435" t="s">
        <v>928</v>
      </c>
    </row>
    <row r="15" spans="1:2" s="300" customFormat="1" ht="14.25" customHeight="1">
      <c r="A15" s="662" t="s">
        <v>1012</v>
      </c>
      <c r="B15" s="662"/>
    </row>
    <row r="16" spans="1:3" s="300" customFormat="1" ht="14.25" customHeight="1">
      <c r="A16" s="663" t="s">
        <v>1013</v>
      </c>
      <c r="B16" s="663"/>
      <c r="C16" s="301"/>
    </row>
    <row r="17" spans="1:2" s="300" customFormat="1" ht="15" customHeight="1">
      <c r="A17" s="302"/>
      <c r="B17" s="303"/>
    </row>
    <row r="18" spans="1:10" s="300" customFormat="1" ht="21" customHeight="1">
      <c r="A18" s="664" t="s">
        <v>6</v>
      </c>
      <c r="B18" s="664"/>
      <c r="G18" s="556"/>
      <c r="H18" s="556"/>
      <c r="I18" s="556"/>
      <c r="J18" s="556"/>
    </row>
    <row r="19" spans="1:10" s="300" customFormat="1" ht="25.5" customHeight="1">
      <c r="A19" s="664"/>
      <c r="B19" s="664"/>
      <c r="G19" s="556"/>
      <c r="H19" s="556"/>
      <c r="I19" s="556"/>
      <c r="J19" s="556"/>
    </row>
    <row r="20" spans="1:2" s="300" customFormat="1" ht="29.25" customHeight="1">
      <c r="A20" s="304"/>
      <c r="B20" s="320" t="s">
        <v>925</v>
      </c>
    </row>
    <row r="21" spans="1:2" s="307" customFormat="1" ht="31.5">
      <c r="A21" s="305" t="s">
        <v>345</v>
      </c>
      <c r="B21" s="306" t="s">
        <v>924</v>
      </c>
    </row>
    <row r="22" spans="1:2" s="300" customFormat="1" ht="29.25" customHeight="1">
      <c r="A22" s="308" t="s">
        <v>7</v>
      </c>
      <c r="B22" s="384">
        <f>B28+B31</f>
        <v>361000</v>
      </c>
    </row>
    <row r="23" spans="1:2" s="300" customFormat="1" ht="15.75">
      <c r="A23" s="309"/>
      <c r="B23" s="310"/>
    </row>
    <row r="24" spans="1:2" s="300" customFormat="1" ht="15.75" hidden="1">
      <c r="A24" s="311" t="s">
        <v>8</v>
      </c>
      <c r="B24" s="312">
        <v>0</v>
      </c>
    </row>
    <row r="25" spans="1:2" s="300" customFormat="1" ht="15.75" hidden="1">
      <c r="A25" s="313" t="s">
        <v>9</v>
      </c>
      <c r="B25" s="310">
        <v>0</v>
      </c>
    </row>
    <row r="26" spans="1:2" s="300" customFormat="1" ht="15.75" hidden="1">
      <c r="A26" s="314" t="s">
        <v>10</v>
      </c>
      <c r="B26" s="310">
        <v>0</v>
      </c>
    </row>
    <row r="27" spans="1:2" s="300" customFormat="1" ht="15.75" hidden="1">
      <c r="A27" s="313" t="s">
        <v>11</v>
      </c>
      <c r="B27" s="310">
        <v>0</v>
      </c>
    </row>
    <row r="28" spans="1:2" s="300" customFormat="1" ht="51.75" customHeight="1">
      <c r="A28" s="315" t="s">
        <v>12</v>
      </c>
      <c r="B28" s="383">
        <f>B29-B30</f>
        <v>361000</v>
      </c>
    </row>
    <row r="29" spans="1:2" s="300" customFormat="1" ht="15.75">
      <c r="A29" s="313" t="s">
        <v>13</v>
      </c>
      <c r="B29" s="316">
        <f>1220000+400000</f>
        <v>1620000</v>
      </c>
    </row>
    <row r="30" spans="1:2" s="300" customFormat="1" ht="15.75">
      <c r="A30" s="325" t="s">
        <v>14</v>
      </c>
      <c r="B30" s="326">
        <f>1220000+400000-361000</f>
        <v>1259000</v>
      </c>
    </row>
    <row r="31" spans="1:2" s="300" customFormat="1" ht="15.75" hidden="1">
      <c r="A31" s="323" t="s">
        <v>15</v>
      </c>
      <c r="B31" s="324">
        <f>B32-B33</f>
        <v>0</v>
      </c>
    </row>
    <row r="32" spans="1:2" s="300" customFormat="1" ht="15.75" hidden="1">
      <c r="A32" s="313" t="s">
        <v>9</v>
      </c>
      <c r="B32" s="310"/>
    </row>
    <row r="33" spans="1:2" s="300" customFormat="1" ht="15.75" hidden="1">
      <c r="A33" s="314" t="s">
        <v>10</v>
      </c>
      <c r="B33" s="310"/>
    </row>
    <row r="34" spans="1:2" s="300" customFormat="1" ht="15.75" hidden="1">
      <c r="A34" s="313" t="s">
        <v>16</v>
      </c>
      <c r="B34" s="310"/>
    </row>
    <row r="35" spans="1:2" s="300" customFormat="1" ht="24.75" customHeight="1" hidden="1">
      <c r="A35" s="311" t="s">
        <v>17</v>
      </c>
      <c r="B35" s="312">
        <f>B36-B37</f>
        <v>0</v>
      </c>
    </row>
    <row r="36" spans="1:2" s="300" customFormat="1" ht="15.75" hidden="1">
      <c r="A36" s="313" t="s">
        <v>9</v>
      </c>
      <c r="B36" s="310">
        <v>0</v>
      </c>
    </row>
    <row r="37" spans="1:2" s="300" customFormat="1" ht="15.75" hidden="1">
      <c r="A37" s="317" t="s">
        <v>10</v>
      </c>
      <c r="B37" s="318">
        <v>0</v>
      </c>
    </row>
    <row r="38" s="300" customFormat="1" ht="15.75">
      <c r="B38" s="319"/>
    </row>
  </sheetData>
  <sheetProtection/>
  <mergeCells count="6">
    <mergeCell ref="G18:J18"/>
    <mergeCell ref="G19:J19"/>
    <mergeCell ref="A12:B12"/>
    <mergeCell ref="A15:B15"/>
    <mergeCell ref="A16:B16"/>
    <mergeCell ref="A18:B19"/>
  </mergeCells>
  <printOptions/>
  <pageMargins left="0.7086614173228347" right="0.2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I126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42.75390625" style="58" customWidth="1"/>
    <col min="2" max="2" width="7.25390625" style="58" customWidth="1"/>
    <col min="3" max="3" width="6.625" style="58" customWidth="1"/>
    <col min="4" max="4" width="6.875" style="58" customWidth="1"/>
    <col min="5" max="5" width="8.25390625" style="58" customWidth="1"/>
    <col min="6" max="6" width="9.75390625" style="58" customWidth="1"/>
    <col min="7" max="7" width="11.25390625" style="58" customWidth="1"/>
    <col min="8" max="8" width="10.25390625" style="58" customWidth="1"/>
    <col min="9" max="9" width="17.625" style="58" customWidth="1"/>
    <col min="10" max="16384" width="9.125" style="58" customWidth="1"/>
  </cols>
  <sheetData>
    <row r="1" ht="11.25" customHeight="1"/>
    <row r="2" ht="15">
      <c r="I2" s="59" t="s">
        <v>580</v>
      </c>
    </row>
    <row r="3" ht="15">
      <c r="I3" s="59" t="s">
        <v>711</v>
      </c>
    </row>
    <row r="4" ht="15">
      <c r="I4" s="59" t="s">
        <v>710</v>
      </c>
    </row>
    <row r="5" ht="15">
      <c r="I5" s="59" t="s">
        <v>1006</v>
      </c>
    </row>
    <row r="6" ht="15">
      <c r="I6" s="59" t="s">
        <v>1007</v>
      </c>
    </row>
    <row r="7" ht="15">
      <c r="I7" s="59" t="s">
        <v>1016</v>
      </c>
    </row>
    <row r="8" ht="15">
      <c r="I8" s="59" t="s">
        <v>1014</v>
      </c>
    </row>
    <row r="9" ht="15">
      <c r="I9" s="59" t="s">
        <v>1036</v>
      </c>
    </row>
    <row r="11" ht="15">
      <c r="I11" s="59" t="s">
        <v>580</v>
      </c>
    </row>
    <row r="12" ht="15">
      <c r="I12" s="59" t="s">
        <v>711</v>
      </c>
    </row>
    <row r="13" ht="15">
      <c r="I13" s="59" t="s">
        <v>710</v>
      </c>
    </row>
    <row r="14" ht="15">
      <c r="I14" s="59" t="s">
        <v>928</v>
      </c>
    </row>
    <row r="15" ht="15">
      <c r="I15" s="59" t="s">
        <v>713</v>
      </c>
    </row>
    <row r="16" ht="15">
      <c r="I16" s="59" t="s">
        <v>714</v>
      </c>
    </row>
    <row r="17" spans="8:9" ht="6.75" customHeight="1">
      <c r="H17" s="542"/>
      <c r="I17" s="543"/>
    </row>
    <row r="18" spans="8:9" ht="12" customHeight="1">
      <c r="H18" s="328"/>
      <c r="I18" s="329"/>
    </row>
    <row r="19" spans="1:9" ht="21.75" customHeight="1">
      <c r="A19" s="544" t="s">
        <v>141</v>
      </c>
      <c r="B19" s="545"/>
      <c r="C19" s="545"/>
      <c r="D19" s="545"/>
      <c r="E19" s="545"/>
      <c r="F19" s="545"/>
      <c r="G19" s="545"/>
      <c r="H19" s="545"/>
      <c r="I19" s="545"/>
    </row>
    <row r="20" spans="1:9" ht="16.5" customHeight="1">
      <c r="A20" s="330"/>
      <c r="B20" s="330"/>
      <c r="C20" s="330"/>
      <c r="D20" s="330"/>
      <c r="E20" s="330"/>
      <c r="F20" s="330"/>
      <c r="G20" s="330"/>
      <c r="H20" s="330"/>
      <c r="I20" s="331" t="s">
        <v>925</v>
      </c>
    </row>
    <row r="21" spans="1:9" ht="13.5" customHeight="1">
      <c r="A21" s="546" t="s">
        <v>142</v>
      </c>
      <c r="B21" s="332" t="s">
        <v>143</v>
      </c>
      <c r="C21" s="332"/>
      <c r="D21" s="332"/>
      <c r="E21" s="332"/>
      <c r="F21" s="332"/>
      <c r="G21" s="332"/>
      <c r="H21" s="332"/>
      <c r="I21" s="549" t="s">
        <v>924</v>
      </c>
    </row>
    <row r="22" spans="1:9" ht="12.75" customHeight="1">
      <c r="A22" s="547"/>
      <c r="B22" s="552" t="s">
        <v>144</v>
      </c>
      <c r="C22" s="333" t="s">
        <v>145</v>
      </c>
      <c r="D22" s="333"/>
      <c r="E22" s="333"/>
      <c r="F22" s="333"/>
      <c r="G22" s="552" t="s">
        <v>146</v>
      </c>
      <c r="H22" s="552" t="s">
        <v>147</v>
      </c>
      <c r="I22" s="550"/>
    </row>
    <row r="23" spans="1:9" ht="61.5" customHeight="1">
      <c r="A23" s="548"/>
      <c r="B23" s="553"/>
      <c r="C23" s="334" t="s">
        <v>148</v>
      </c>
      <c r="D23" s="334" t="s">
        <v>149</v>
      </c>
      <c r="E23" s="334" t="s">
        <v>150</v>
      </c>
      <c r="F23" s="334" t="s">
        <v>151</v>
      </c>
      <c r="G23" s="553"/>
      <c r="H23" s="553"/>
      <c r="I23" s="551"/>
    </row>
    <row r="24" spans="1:9" s="338" customFormat="1" ht="12.75" customHeight="1">
      <c r="A24" s="335">
        <v>1</v>
      </c>
      <c r="B24" s="336">
        <v>2</v>
      </c>
      <c r="C24" s="336">
        <v>3</v>
      </c>
      <c r="D24" s="336">
        <v>4</v>
      </c>
      <c r="E24" s="336">
        <v>5</v>
      </c>
      <c r="F24" s="336">
        <v>6</v>
      </c>
      <c r="G24" s="336">
        <v>7</v>
      </c>
      <c r="H24" s="336">
        <v>8</v>
      </c>
      <c r="I24" s="337">
        <v>9</v>
      </c>
    </row>
    <row r="25" spans="1:9" ht="15">
      <c r="A25" s="440" t="s">
        <v>152</v>
      </c>
      <c r="B25" s="339" t="s">
        <v>870</v>
      </c>
      <c r="C25" s="340" t="s">
        <v>153</v>
      </c>
      <c r="D25" s="341" t="s">
        <v>154</v>
      </c>
      <c r="E25" s="342" t="s">
        <v>155</v>
      </c>
      <c r="F25" s="341" t="s">
        <v>154</v>
      </c>
      <c r="G25" s="341" t="s">
        <v>871</v>
      </c>
      <c r="H25" s="341" t="s">
        <v>870</v>
      </c>
      <c r="I25" s="343">
        <f>I26+I30+I35+I42+I46+I47+I53+I55+I58+I60+I71+I74</f>
        <v>3412195.8377700006</v>
      </c>
    </row>
    <row r="26" spans="1:9" ht="15">
      <c r="A26" s="441" t="s">
        <v>156</v>
      </c>
      <c r="B26" s="344" t="s">
        <v>870</v>
      </c>
      <c r="C26" s="345" t="s">
        <v>153</v>
      </c>
      <c r="D26" s="346" t="s">
        <v>157</v>
      </c>
      <c r="E26" s="347" t="s">
        <v>155</v>
      </c>
      <c r="F26" s="346" t="s">
        <v>154</v>
      </c>
      <c r="G26" s="346" t="s">
        <v>871</v>
      </c>
      <c r="H26" s="346" t="s">
        <v>870</v>
      </c>
      <c r="I26" s="348">
        <f>I28+I29</f>
        <v>2486084</v>
      </c>
    </row>
    <row r="27" spans="1:9" ht="15">
      <c r="A27" s="442" t="s">
        <v>158</v>
      </c>
      <c r="B27" s="349" t="s">
        <v>870</v>
      </c>
      <c r="C27" s="350" t="s">
        <v>153</v>
      </c>
      <c r="D27" s="351" t="s">
        <v>157</v>
      </c>
      <c r="E27" s="352" t="s">
        <v>159</v>
      </c>
      <c r="F27" s="351" t="s">
        <v>154</v>
      </c>
      <c r="G27" s="351" t="s">
        <v>871</v>
      </c>
      <c r="H27" s="351" t="s">
        <v>160</v>
      </c>
      <c r="I27" s="353">
        <v>211284</v>
      </c>
    </row>
    <row r="28" spans="1:9" ht="31.5" customHeight="1">
      <c r="A28" s="442" t="s">
        <v>161</v>
      </c>
      <c r="B28" s="349" t="s">
        <v>870</v>
      </c>
      <c r="C28" s="350" t="s">
        <v>153</v>
      </c>
      <c r="D28" s="351" t="s">
        <v>157</v>
      </c>
      <c r="E28" s="352" t="s">
        <v>162</v>
      </c>
      <c r="F28" s="351" t="s">
        <v>163</v>
      </c>
      <c r="G28" s="351" t="s">
        <v>871</v>
      </c>
      <c r="H28" s="351" t="s">
        <v>160</v>
      </c>
      <c r="I28" s="353">
        <v>211284</v>
      </c>
    </row>
    <row r="29" spans="1:9" ht="15">
      <c r="A29" s="442" t="s">
        <v>164</v>
      </c>
      <c r="B29" s="349" t="s">
        <v>870</v>
      </c>
      <c r="C29" s="350" t="s">
        <v>153</v>
      </c>
      <c r="D29" s="351" t="s">
        <v>157</v>
      </c>
      <c r="E29" s="352" t="s">
        <v>165</v>
      </c>
      <c r="F29" s="351" t="s">
        <v>154</v>
      </c>
      <c r="G29" s="351" t="s">
        <v>871</v>
      </c>
      <c r="H29" s="351" t="s">
        <v>160</v>
      </c>
      <c r="I29" s="354">
        <v>2274800</v>
      </c>
    </row>
    <row r="30" spans="1:9" ht="15">
      <c r="A30" s="441" t="s">
        <v>166</v>
      </c>
      <c r="B30" s="344" t="s">
        <v>870</v>
      </c>
      <c r="C30" s="345" t="s">
        <v>153</v>
      </c>
      <c r="D30" s="346" t="s">
        <v>167</v>
      </c>
      <c r="E30" s="347" t="s">
        <v>155</v>
      </c>
      <c r="F30" s="346" t="s">
        <v>154</v>
      </c>
      <c r="G30" s="346" t="s">
        <v>871</v>
      </c>
      <c r="H30" s="346" t="s">
        <v>870</v>
      </c>
      <c r="I30" s="348">
        <f>I31+I33+I34</f>
        <v>343055</v>
      </c>
    </row>
    <row r="31" spans="1:9" ht="45">
      <c r="A31" s="442" t="s">
        <v>168</v>
      </c>
      <c r="B31" s="349" t="s">
        <v>870</v>
      </c>
      <c r="C31" s="350" t="s">
        <v>153</v>
      </c>
      <c r="D31" s="351" t="s">
        <v>167</v>
      </c>
      <c r="E31" s="352" t="s">
        <v>169</v>
      </c>
      <c r="F31" s="351" t="s">
        <v>154</v>
      </c>
      <c r="G31" s="351" t="s">
        <v>871</v>
      </c>
      <c r="H31" s="351" t="s">
        <v>160</v>
      </c>
      <c r="I31" s="354">
        <v>67538</v>
      </c>
    </row>
    <row r="32" spans="1:9" ht="45">
      <c r="A32" s="442" t="s">
        <v>22</v>
      </c>
      <c r="B32" s="349" t="s">
        <v>870</v>
      </c>
      <c r="C32" s="350" t="s">
        <v>153</v>
      </c>
      <c r="D32" s="351" t="s">
        <v>167</v>
      </c>
      <c r="E32" s="352" t="s">
        <v>170</v>
      </c>
      <c r="F32" s="351" t="s">
        <v>157</v>
      </c>
      <c r="G32" s="351" t="s">
        <v>871</v>
      </c>
      <c r="H32" s="351" t="s">
        <v>160</v>
      </c>
      <c r="I32" s="353">
        <v>67538</v>
      </c>
    </row>
    <row r="33" spans="1:9" ht="30">
      <c r="A33" s="442" t="s">
        <v>171</v>
      </c>
      <c r="B33" s="349" t="s">
        <v>870</v>
      </c>
      <c r="C33" s="350" t="s">
        <v>153</v>
      </c>
      <c r="D33" s="351" t="s">
        <v>167</v>
      </c>
      <c r="E33" s="352" t="s">
        <v>172</v>
      </c>
      <c r="F33" s="351" t="s">
        <v>163</v>
      </c>
      <c r="G33" s="351" t="s">
        <v>871</v>
      </c>
      <c r="H33" s="351" t="s">
        <v>160</v>
      </c>
      <c r="I33" s="353">
        <v>268377</v>
      </c>
    </row>
    <row r="34" spans="1:9" ht="15">
      <c r="A34" s="442" t="s">
        <v>21</v>
      </c>
      <c r="B34" s="349" t="s">
        <v>870</v>
      </c>
      <c r="C34" s="350" t="s">
        <v>153</v>
      </c>
      <c r="D34" s="351" t="s">
        <v>167</v>
      </c>
      <c r="E34" s="352" t="s">
        <v>173</v>
      </c>
      <c r="F34" s="351" t="s">
        <v>157</v>
      </c>
      <c r="G34" s="351" t="s">
        <v>871</v>
      </c>
      <c r="H34" s="351" t="s">
        <v>160</v>
      </c>
      <c r="I34" s="353">
        <v>7140</v>
      </c>
    </row>
    <row r="35" spans="1:9" ht="15">
      <c r="A35" s="441" t="s">
        <v>174</v>
      </c>
      <c r="B35" s="344" t="s">
        <v>870</v>
      </c>
      <c r="C35" s="345" t="s">
        <v>153</v>
      </c>
      <c r="D35" s="346" t="s">
        <v>175</v>
      </c>
      <c r="E35" s="347" t="s">
        <v>155</v>
      </c>
      <c r="F35" s="346" t="s">
        <v>154</v>
      </c>
      <c r="G35" s="346" t="s">
        <v>871</v>
      </c>
      <c r="H35" s="346" t="s">
        <v>870</v>
      </c>
      <c r="I35" s="348">
        <f>I36+I38+I40</f>
        <v>206802.5186</v>
      </c>
    </row>
    <row r="36" spans="1:9" ht="15">
      <c r="A36" s="442" t="s">
        <v>176</v>
      </c>
      <c r="B36" s="349" t="s">
        <v>870</v>
      </c>
      <c r="C36" s="350" t="s">
        <v>153</v>
      </c>
      <c r="D36" s="351" t="s">
        <v>175</v>
      </c>
      <c r="E36" s="352" t="s">
        <v>169</v>
      </c>
      <c r="F36" s="351" t="s">
        <v>154</v>
      </c>
      <c r="G36" s="351" t="s">
        <v>871</v>
      </c>
      <c r="H36" s="351" t="s">
        <v>160</v>
      </c>
      <c r="I36" s="353">
        <v>29200</v>
      </c>
    </row>
    <row r="37" spans="1:9" ht="60">
      <c r="A37" s="442" t="s">
        <v>177</v>
      </c>
      <c r="B37" s="349" t="s">
        <v>870</v>
      </c>
      <c r="C37" s="350" t="s">
        <v>153</v>
      </c>
      <c r="D37" s="351" t="s">
        <v>175</v>
      </c>
      <c r="E37" s="352" t="s">
        <v>169</v>
      </c>
      <c r="F37" s="351" t="s">
        <v>178</v>
      </c>
      <c r="G37" s="351" t="s">
        <v>871</v>
      </c>
      <c r="H37" s="351" t="s">
        <v>160</v>
      </c>
      <c r="I37" s="353">
        <v>29200</v>
      </c>
    </row>
    <row r="38" spans="1:9" ht="15">
      <c r="A38" s="442" t="s">
        <v>179</v>
      </c>
      <c r="B38" s="349" t="s">
        <v>870</v>
      </c>
      <c r="C38" s="350" t="s">
        <v>153</v>
      </c>
      <c r="D38" s="351" t="s">
        <v>175</v>
      </c>
      <c r="E38" s="352" t="s">
        <v>180</v>
      </c>
      <c r="F38" s="351" t="s">
        <v>154</v>
      </c>
      <c r="G38" s="351" t="s">
        <v>871</v>
      </c>
      <c r="H38" s="351" t="s">
        <v>160</v>
      </c>
      <c r="I38" s="353">
        <v>68567</v>
      </c>
    </row>
    <row r="39" spans="1:9" ht="43.5" customHeight="1">
      <c r="A39" s="442" t="s">
        <v>20</v>
      </c>
      <c r="B39" s="349" t="s">
        <v>870</v>
      </c>
      <c r="C39" s="350" t="s">
        <v>153</v>
      </c>
      <c r="D39" s="351" t="s">
        <v>175</v>
      </c>
      <c r="E39" s="352" t="s">
        <v>181</v>
      </c>
      <c r="F39" s="351" t="s">
        <v>163</v>
      </c>
      <c r="G39" s="351" t="s">
        <v>871</v>
      </c>
      <c r="H39" s="351" t="s">
        <v>160</v>
      </c>
      <c r="I39" s="353">
        <v>68567</v>
      </c>
    </row>
    <row r="40" spans="1:9" ht="16.5" customHeight="1">
      <c r="A40" s="441" t="s">
        <v>182</v>
      </c>
      <c r="B40" s="344" t="s">
        <v>870</v>
      </c>
      <c r="C40" s="345" t="s">
        <v>153</v>
      </c>
      <c r="D40" s="346" t="s">
        <v>175</v>
      </c>
      <c r="E40" s="347">
        <v>6000</v>
      </c>
      <c r="F40" s="346" t="s">
        <v>154</v>
      </c>
      <c r="G40" s="346" t="s">
        <v>871</v>
      </c>
      <c r="H40" s="346" t="s">
        <v>160</v>
      </c>
      <c r="I40" s="355">
        <v>109035.5186</v>
      </c>
    </row>
    <row r="41" spans="1:9" ht="90" customHeight="1">
      <c r="A41" s="442" t="s">
        <v>19</v>
      </c>
      <c r="B41" s="349" t="s">
        <v>870</v>
      </c>
      <c r="C41" s="350" t="s">
        <v>153</v>
      </c>
      <c r="D41" s="351" t="s">
        <v>175</v>
      </c>
      <c r="E41" s="352" t="s">
        <v>183</v>
      </c>
      <c r="F41" s="351" t="s">
        <v>178</v>
      </c>
      <c r="G41" s="351" t="s">
        <v>871</v>
      </c>
      <c r="H41" s="351" t="s">
        <v>160</v>
      </c>
      <c r="I41" s="353">
        <v>109035.5186</v>
      </c>
    </row>
    <row r="42" spans="1:9" ht="15">
      <c r="A42" s="441" t="s">
        <v>184</v>
      </c>
      <c r="B42" s="344" t="s">
        <v>870</v>
      </c>
      <c r="C42" s="345" t="s">
        <v>153</v>
      </c>
      <c r="D42" s="346" t="s">
        <v>185</v>
      </c>
      <c r="E42" s="347" t="s">
        <v>155</v>
      </c>
      <c r="F42" s="346" t="s">
        <v>154</v>
      </c>
      <c r="G42" s="346" t="s">
        <v>871</v>
      </c>
      <c r="H42" s="346" t="s">
        <v>870</v>
      </c>
      <c r="I42" s="348">
        <f>I43+I44+I45</f>
        <v>31310</v>
      </c>
    </row>
    <row r="43" spans="1:9" ht="45">
      <c r="A43" s="442" t="s">
        <v>186</v>
      </c>
      <c r="B43" s="349" t="s">
        <v>870</v>
      </c>
      <c r="C43" s="350" t="s">
        <v>153</v>
      </c>
      <c r="D43" s="351" t="s">
        <v>185</v>
      </c>
      <c r="E43" s="352" t="s">
        <v>187</v>
      </c>
      <c r="F43" s="351" t="s">
        <v>157</v>
      </c>
      <c r="G43" s="351" t="s">
        <v>871</v>
      </c>
      <c r="H43" s="351" t="s">
        <v>160</v>
      </c>
      <c r="I43" s="353">
        <v>17360</v>
      </c>
    </row>
    <row r="44" spans="1:9" ht="121.5" customHeight="1">
      <c r="A44" s="443" t="s">
        <v>18</v>
      </c>
      <c r="B44" s="356" t="s">
        <v>870</v>
      </c>
      <c r="C44" s="357" t="s">
        <v>153</v>
      </c>
      <c r="D44" s="358" t="s">
        <v>185</v>
      </c>
      <c r="E44" s="359" t="s">
        <v>188</v>
      </c>
      <c r="F44" s="358" t="s">
        <v>157</v>
      </c>
      <c r="G44" s="358" t="s">
        <v>871</v>
      </c>
      <c r="H44" s="358" t="s">
        <v>160</v>
      </c>
      <c r="I44" s="354">
        <v>13860</v>
      </c>
    </row>
    <row r="45" spans="1:9" ht="45">
      <c r="A45" s="442" t="s">
        <v>189</v>
      </c>
      <c r="B45" s="349" t="s">
        <v>870</v>
      </c>
      <c r="C45" s="350" t="s">
        <v>153</v>
      </c>
      <c r="D45" s="351" t="s">
        <v>185</v>
      </c>
      <c r="E45" s="352" t="s">
        <v>190</v>
      </c>
      <c r="F45" s="351" t="s">
        <v>157</v>
      </c>
      <c r="G45" s="351" t="s">
        <v>871</v>
      </c>
      <c r="H45" s="351" t="s">
        <v>160</v>
      </c>
      <c r="I45" s="353">
        <v>90</v>
      </c>
    </row>
    <row r="46" spans="1:9" ht="57.75">
      <c r="A46" s="441" t="s">
        <v>191</v>
      </c>
      <c r="B46" s="344" t="s">
        <v>870</v>
      </c>
      <c r="C46" s="345" t="s">
        <v>153</v>
      </c>
      <c r="D46" s="346" t="s">
        <v>192</v>
      </c>
      <c r="E46" s="347" t="s">
        <v>155</v>
      </c>
      <c r="F46" s="346" t="s">
        <v>154</v>
      </c>
      <c r="G46" s="346" t="s">
        <v>871</v>
      </c>
      <c r="H46" s="346" t="s">
        <v>870</v>
      </c>
      <c r="I46" s="348">
        <v>240</v>
      </c>
    </row>
    <row r="47" spans="1:9" ht="72">
      <c r="A47" s="441" t="s">
        <v>193</v>
      </c>
      <c r="B47" s="344" t="s">
        <v>870</v>
      </c>
      <c r="C47" s="345" t="s">
        <v>153</v>
      </c>
      <c r="D47" s="346" t="s">
        <v>194</v>
      </c>
      <c r="E47" s="347" t="s">
        <v>155</v>
      </c>
      <c r="F47" s="346" t="s">
        <v>154</v>
      </c>
      <c r="G47" s="346" t="s">
        <v>871</v>
      </c>
      <c r="H47" s="346" t="s">
        <v>870</v>
      </c>
      <c r="I47" s="348">
        <f>I48+I49+I50+I51+I52</f>
        <v>173217.0814</v>
      </c>
    </row>
    <row r="48" spans="1:9" ht="60">
      <c r="A48" s="442" t="s">
        <v>195</v>
      </c>
      <c r="B48" s="349" t="s">
        <v>870</v>
      </c>
      <c r="C48" s="350" t="s">
        <v>153</v>
      </c>
      <c r="D48" s="351" t="s">
        <v>194</v>
      </c>
      <c r="E48" s="352" t="s">
        <v>196</v>
      </c>
      <c r="F48" s="351" t="s">
        <v>178</v>
      </c>
      <c r="G48" s="351" t="s">
        <v>871</v>
      </c>
      <c r="H48" s="351" t="s">
        <v>197</v>
      </c>
      <c r="I48" s="354">
        <v>56308</v>
      </c>
    </row>
    <row r="49" spans="1:9" ht="105">
      <c r="A49" s="442" t="s">
        <v>696</v>
      </c>
      <c r="B49" s="349" t="s">
        <v>870</v>
      </c>
      <c r="C49" s="350" t="s">
        <v>153</v>
      </c>
      <c r="D49" s="351" t="s">
        <v>194</v>
      </c>
      <c r="E49" s="352" t="s">
        <v>198</v>
      </c>
      <c r="F49" s="351" t="s">
        <v>178</v>
      </c>
      <c r="G49" s="351" t="s">
        <v>871</v>
      </c>
      <c r="H49" s="351" t="s">
        <v>197</v>
      </c>
      <c r="I49" s="354">
        <v>94860</v>
      </c>
    </row>
    <row r="50" spans="1:9" ht="151.5" customHeight="1">
      <c r="A50" s="442" t="s">
        <v>199</v>
      </c>
      <c r="B50" s="349" t="s">
        <v>870</v>
      </c>
      <c r="C50" s="350" t="s">
        <v>153</v>
      </c>
      <c r="D50" s="351" t="s">
        <v>194</v>
      </c>
      <c r="E50" s="352" t="s">
        <v>200</v>
      </c>
      <c r="F50" s="351" t="s">
        <v>154</v>
      </c>
      <c r="G50" s="351" t="s">
        <v>871</v>
      </c>
      <c r="H50" s="351" t="s">
        <v>197</v>
      </c>
      <c r="I50" s="354">
        <v>5400</v>
      </c>
    </row>
    <row r="51" spans="1:9" ht="72.75" customHeight="1">
      <c r="A51" s="442" t="s">
        <v>201</v>
      </c>
      <c r="B51" s="349" t="s">
        <v>870</v>
      </c>
      <c r="C51" s="350" t="s">
        <v>153</v>
      </c>
      <c r="D51" s="351" t="s">
        <v>194</v>
      </c>
      <c r="E51" s="352" t="s">
        <v>202</v>
      </c>
      <c r="F51" s="351" t="s">
        <v>178</v>
      </c>
      <c r="G51" s="351" t="s">
        <v>871</v>
      </c>
      <c r="H51" s="351" t="s">
        <v>197</v>
      </c>
      <c r="I51" s="354">
        <v>929</v>
      </c>
    </row>
    <row r="52" spans="1:9" ht="106.5" customHeight="1">
      <c r="A52" s="442" t="s">
        <v>203</v>
      </c>
      <c r="B52" s="349" t="s">
        <v>870</v>
      </c>
      <c r="C52" s="350" t="s">
        <v>153</v>
      </c>
      <c r="D52" s="351" t="s">
        <v>194</v>
      </c>
      <c r="E52" s="352" t="s">
        <v>204</v>
      </c>
      <c r="F52" s="351" t="s">
        <v>154</v>
      </c>
      <c r="G52" s="351" t="s">
        <v>871</v>
      </c>
      <c r="H52" s="351" t="s">
        <v>197</v>
      </c>
      <c r="I52" s="354">
        <v>15720.081400000001</v>
      </c>
    </row>
    <row r="53" spans="1:9" ht="29.25">
      <c r="A53" s="441" t="s">
        <v>205</v>
      </c>
      <c r="B53" s="344" t="s">
        <v>870</v>
      </c>
      <c r="C53" s="345" t="s">
        <v>153</v>
      </c>
      <c r="D53" s="346" t="s">
        <v>206</v>
      </c>
      <c r="E53" s="347" t="s">
        <v>155</v>
      </c>
      <c r="F53" s="346" t="s">
        <v>154</v>
      </c>
      <c r="G53" s="346" t="s">
        <v>871</v>
      </c>
      <c r="H53" s="346" t="s">
        <v>870</v>
      </c>
      <c r="I53" s="348">
        <f>I54</f>
        <v>6752</v>
      </c>
    </row>
    <row r="54" spans="1:9" ht="30">
      <c r="A54" s="442" t="s">
        <v>695</v>
      </c>
      <c r="B54" s="349" t="s">
        <v>870</v>
      </c>
      <c r="C54" s="350" t="s">
        <v>153</v>
      </c>
      <c r="D54" s="351" t="s">
        <v>206</v>
      </c>
      <c r="E54" s="352" t="s">
        <v>207</v>
      </c>
      <c r="F54" s="351" t="s">
        <v>157</v>
      </c>
      <c r="G54" s="351" t="s">
        <v>871</v>
      </c>
      <c r="H54" s="351" t="s">
        <v>197</v>
      </c>
      <c r="I54" s="353">
        <v>6752</v>
      </c>
    </row>
    <row r="55" spans="1:9" ht="43.5">
      <c r="A55" s="441" t="s">
        <v>208</v>
      </c>
      <c r="B55" s="344" t="s">
        <v>870</v>
      </c>
      <c r="C55" s="345" t="s">
        <v>153</v>
      </c>
      <c r="D55" s="346" t="s">
        <v>209</v>
      </c>
      <c r="E55" s="347" t="s">
        <v>155</v>
      </c>
      <c r="F55" s="346" t="s">
        <v>154</v>
      </c>
      <c r="G55" s="346" t="s">
        <v>871</v>
      </c>
      <c r="H55" s="346" t="s">
        <v>870</v>
      </c>
      <c r="I55" s="348">
        <f>I56</f>
        <v>53308.262</v>
      </c>
    </row>
    <row r="56" spans="1:9" ht="30">
      <c r="A56" s="442" t="s">
        <v>210</v>
      </c>
      <c r="B56" s="349" t="s">
        <v>870</v>
      </c>
      <c r="C56" s="350" t="s">
        <v>153</v>
      </c>
      <c r="D56" s="351" t="s">
        <v>209</v>
      </c>
      <c r="E56" s="352" t="s">
        <v>211</v>
      </c>
      <c r="F56" s="351" t="s">
        <v>154</v>
      </c>
      <c r="G56" s="351" t="s">
        <v>871</v>
      </c>
      <c r="H56" s="351" t="s">
        <v>212</v>
      </c>
      <c r="I56" s="353">
        <f>29308.262+24000</f>
        <v>53308.262</v>
      </c>
    </row>
    <row r="57" spans="1:9" ht="30">
      <c r="A57" s="442" t="s">
        <v>210</v>
      </c>
      <c r="B57" s="349" t="s">
        <v>870</v>
      </c>
      <c r="C57" s="350" t="s">
        <v>153</v>
      </c>
      <c r="D57" s="351" t="s">
        <v>209</v>
      </c>
      <c r="E57" s="352" t="s">
        <v>211</v>
      </c>
      <c r="F57" s="351" t="s">
        <v>178</v>
      </c>
      <c r="G57" s="351" t="s">
        <v>871</v>
      </c>
      <c r="H57" s="351" t="s">
        <v>212</v>
      </c>
      <c r="I57" s="353">
        <f>29308.262+24000</f>
        <v>53308.262</v>
      </c>
    </row>
    <row r="58" spans="1:9" ht="46.5" customHeight="1">
      <c r="A58" s="441" t="s">
        <v>213</v>
      </c>
      <c r="B58" s="344" t="s">
        <v>870</v>
      </c>
      <c r="C58" s="345" t="s">
        <v>153</v>
      </c>
      <c r="D58" s="346" t="s">
        <v>214</v>
      </c>
      <c r="E58" s="347" t="s">
        <v>155</v>
      </c>
      <c r="F58" s="346" t="s">
        <v>154</v>
      </c>
      <c r="G58" s="346" t="s">
        <v>871</v>
      </c>
      <c r="H58" s="346" t="s">
        <v>870</v>
      </c>
      <c r="I58" s="348">
        <v>67856</v>
      </c>
    </row>
    <row r="59" spans="1:9" ht="105" customHeight="1">
      <c r="A59" s="442" t="s">
        <v>215</v>
      </c>
      <c r="B59" s="349" t="s">
        <v>870</v>
      </c>
      <c r="C59" s="350" t="s">
        <v>153</v>
      </c>
      <c r="D59" s="351" t="s">
        <v>214</v>
      </c>
      <c r="E59" s="352" t="s">
        <v>216</v>
      </c>
      <c r="F59" s="351" t="s">
        <v>178</v>
      </c>
      <c r="G59" s="351" t="s">
        <v>871</v>
      </c>
      <c r="H59" s="351" t="s">
        <v>217</v>
      </c>
      <c r="I59" s="353">
        <v>67856</v>
      </c>
    </row>
    <row r="60" spans="1:9" ht="33" customHeight="1">
      <c r="A60" s="441" t="s">
        <v>218</v>
      </c>
      <c r="B60" s="344" t="s">
        <v>870</v>
      </c>
      <c r="C60" s="345" t="s">
        <v>153</v>
      </c>
      <c r="D60" s="346" t="s">
        <v>219</v>
      </c>
      <c r="E60" s="347" t="s">
        <v>155</v>
      </c>
      <c r="F60" s="346" t="s">
        <v>154</v>
      </c>
      <c r="G60" s="346" t="s">
        <v>871</v>
      </c>
      <c r="H60" s="346" t="s">
        <v>870</v>
      </c>
      <c r="I60" s="348">
        <f>I61+I62+I63+I64+I65+I66+I67+I68+I69+I70</f>
        <v>42248.643</v>
      </c>
    </row>
    <row r="61" spans="1:9" ht="77.25" customHeight="1">
      <c r="A61" s="442" t="s">
        <v>220</v>
      </c>
      <c r="B61" s="349" t="s">
        <v>870</v>
      </c>
      <c r="C61" s="350" t="s">
        <v>153</v>
      </c>
      <c r="D61" s="351" t="s">
        <v>219</v>
      </c>
      <c r="E61" s="352" t="s">
        <v>221</v>
      </c>
      <c r="F61" s="351" t="s">
        <v>157</v>
      </c>
      <c r="G61" s="351" t="s">
        <v>871</v>
      </c>
      <c r="H61" s="351" t="s">
        <v>222</v>
      </c>
      <c r="I61" s="353">
        <v>78.03</v>
      </c>
    </row>
    <row r="62" spans="1:9" ht="76.5" customHeight="1">
      <c r="A62" s="442" t="s">
        <v>694</v>
      </c>
      <c r="B62" s="349" t="s">
        <v>870</v>
      </c>
      <c r="C62" s="350" t="s">
        <v>153</v>
      </c>
      <c r="D62" s="351" t="s">
        <v>219</v>
      </c>
      <c r="E62" s="352" t="s">
        <v>223</v>
      </c>
      <c r="F62" s="351" t="s">
        <v>178</v>
      </c>
      <c r="G62" s="351" t="s">
        <v>871</v>
      </c>
      <c r="H62" s="351" t="s">
        <v>222</v>
      </c>
      <c r="I62" s="353">
        <v>200</v>
      </c>
    </row>
    <row r="63" spans="1:9" ht="30">
      <c r="A63" s="442" t="s">
        <v>693</v>
      </c>
      <c r="B63" s="349" t="s">
        <v>870</v>
      </c>
      <c r="C63" s="350" t="s">
        <v>153</v>
      </c>
      <c r="D63" s="351" t="s">
        <v>219</v>
      </c>
      <c r="E63" s="352" t="s">
        <v>224</v>
      </c>
      <c r="F63" s="351" t="s">
        <v>157</v>
      </c>
      <c r="G63" s="351" t="s">
        <v>871</v>
      </c>
      <c r="H63" s="351" t="s">
        <v>222</v>
      </c>
      <c r="I63" s="353">
        <v>250</v>
      </c>
    </row>
    <row r="64" spans="1:9" ht="45">
      <c r="A64" s="442" t="s">
        <v>692</v>
      </c>
      <c r="B64" s="349" t="s">
        <v>870</v>
      </c>
      <c r="C64" s="350" t="s">
        <v>153</v>
      </c>
      <c r="D64" s="351" t="s">
        <v>219</v>
      </c>
      <c r="E64" s="352" t="s">
        <v>225</v>
      </c>
      <c r="F64" s="351" t="s">
        <v>157</v>
      </c>
      <c r="G64" s="351" t="s">
        <v>871</v>
      </c>
      <c r="H64" s="351" t="s">
        <v>222</v>
      </c>
      <c r="I64" s="353">
        <v>15</v>
      </c>
    </row>
    <row r="65" spans="1:9" ht="45">
      <c r="A65" s="442" t="s">
        <v>691</v>
      </c>
      <c r="B65" s="349" t="s">
        <v>870</v>
      </c>
      <c r="C65" s="350" t="s">
        <v>153</v>
      </c>
      <c r="D65" s="351" t="s">
        <v>219</v>
      </c>
      <c r="E65" s="352" t="s">
        <v>226</v>
      </c>
      <c r="F65" s="351" t="s">
        <v>157</v>
      </c>
      <c r="G65" s="351" t="s">
        <v>871</v>
      </c>
      <c r="H65" s="351" t="s">
        <v>222</v>
      </c>
      <c r="I65" s="353">
        <v>2748</v>
      </c>
    </row>
    <row r="66" spans="1:9" s="360" customFormat="1" ht="30">
      <c r="A66" s="442" t="s">
        <v>227</v>
      </c>
      <c r="B66" s="349" t="s">
        <v>870</v>
      </c>
      <c r="C66" s="350" t="s">
        <v>153</v>
      </c>
      <c r="D66" s="351" t="s">
        <v>219</v>
      </c>
      <c r="E66" s="352" t="s">
        <v>228</v>
      </c>
      <c r="F66" s="351" t="s">
        <v>157</v>
      </c>
      <c r="G66" s="351" t="s">
        <v>871</v>
      </c>
      <c r="H66" s="351" t="s">
        <v>222</v>
      </c>
      <c r="I66" s="353">
        <v>150</v>
      </c>
    </row>
    <row r="67" spans="1:9" ht="72" customHeight="1">
      <c r="A67" s="442" t="s">
        <v>690</v>
      </c>
      <c r="B67" s="349" t="s">
        <v>870</v>
      </c>
      <c r="C67" s="350" t="s">
        <v>153</v>
      </c>
      <c r="D67" s="351" t="s">
        <v>219</v>
      </c>
      <c r="E67" s="352" t="s">
        <v>229</v>
      </c>
      <c r="F67" s="351" t="s">
        <v>157</v>
      </c>
      <c r="G67" s="351" t="s">
        <v>871</v>
      </c>
      <c r="H67" s="351" t="s">
        <v>222</v>
      </c>
      <c r="I67" s="353">
        <v>3575.988</v>
      </c>
    </row>
    <row r="68" spans="1:9" ht="45">
      <c r="A68" s="442" t="s">
        <v>689</v>
      </c>
      <c r="B68" s="349" t="s">
        <v>870</v>
      </c>
      <c r="C68" s="350" t="s">
        <v>153</v>
      </c>
      <c r="D68" s="351" t="s">
        <v>219</v>
      </c>
      <c r="E68" s="352" t="s">
        <v>230</v>
      </c>
      <c r="F68" s="351" t="s">
        <v>157</v>
      </c>
      <c r="G68" s="351" t="s">
        <v>871</v>
      </c>
      <c r="H68" s="351" t="s">
        <v>222</v>
      </c>
      <c r="I68" s="353">
        <v>11000</v>
      </c>
    </row>
    <row r="69" spans="1:9" ht="59.25" customHeight="1">
      <c r="A69" s="442" t="s">
        <v>231</v>
      </c>
      <c r="B69" s="349" t="s">
        <v>870</v>
      </c>
      <c r="C69" s="350" t="s">
        <v>153</v>
      </c>
      <c r="D69" s="351" t="s">
        <v>219</v>
      </c>
      <c r="E69" s="352" t="s">
        <v>232</v>
      </c>
      <c r="F69" s="351" t="s">
        <v>178</v>
      </c>
      <c r="G69" s="351" t="s">
        <v>871</v>
      </c>
      <c r="H69" s="351" t="s">
        <v>222</v>
      </c>
      <c r="I69" s="353">
        <v>44</v>
      </c>
    </row>
    <row r="70" spans="1:9" ht="27.75" customHeight="1">
      <c r="A70" s="442" t="s">
        <v>233</v>
      </c>
      <c r="B70" s="349" t="s">
        <v>870</v>
      </c>
      <c r="C70" s="350" t="s">
        <v>153</v>
      </c>
      <c r="D70" s="351" t="s">
        <v>219</v>
      </c>
      <c r="E70" s="352" t="s">
        <v>234</v>
      </c>
      <c r="F70" s="351" t="s">
        <v>178</v>
      </c>
      <c r="G70" s="351" t="s">
        <v>871</v>
      </c>
      <c r="H70" s="351" t="s">
        <v>222</v>
      </c>
      <c r="I70" s="353">
        <v>24187.625</v>
      </c>
    </row>
    <row r="71" spans="1:9" ht="21" customHeight="1">
      <c r="A71" s="441" t="s">
        <v>235</v>
      </c>
      <c r="B71" s="344" t="s">
        <v>870</v>
      </c>
      <c r="C71" s="345" t="s">
        <v>153</v>
      </c>
      <c r="D71" s="346" t="s">
        <v>236</v>
      </c>
      <c r="E71" s="347" t="s">
        <v>155</v>
      </c>
      <c r="F71" s="346" t="s">
        <v>154</v>
      </c>
      <c r="G71" s="346" t="s">
        <v>871</v>
      </c>
      <c r="H71" s="346" t="s">
        <v>870</v>
      </c>
      <c r="I71" s="348">
        <f>I72</f>
        <v>1332</v>
      </c>
    </row>
    <row r="72" spans="1:9" ht="15">
      <c r="A72" s="442" t="s">
        <v>237</v>
      </c>
      <c r="B72" s="349" t="s">
        <v>870</v>
      </c>
      <c r="C72" s="350" t="s">
        <v>153</v>
      </c>
      <c r="D72" s="351" t="s">
        <v>236</v>
      </c>
      <c r="E72" s="352" t="s">
        <v>238</v>
      </c>
      <c r="F72" s="351" t="s">
        <v>178</v>
      </c>
      <c r="G72" s="351" t="s">
        <v>871</v>
      </c>
      <c r="H72" s="351" t="s">
        <v>239</v>
      </c>
      <c r="I72" s="353">
        <v>1332</v>
      </c>
    </row>
    <row r="73" spans="1:9" ht="30">
      <c r="A73" s="442" t="s">
        <v>688</v>
      </c>
      <c r="B73" s="349" t="s">
        <v>870</v>
      </c>
      <c r="C73" s="350" t="s">
        <v>153</v>
      </c>
      <c r="D73" s="351" t="s">
        <v>236</v>
      </c>
      <c r="E73" s="352" t="s">
        <v>238</v>
      </c>
      <c r="F73" s="351" t="s">
        <v>178</v>
      </c>
      <c r="G73" s="351" t="s">
        <v>871</v>
      </c>
      <c r="H73" s="351" t="s">
        <v>239</v>
      </c>
      <c r="I73" s="353">
        <v>1332</v>
      </c>
    </row>
    <row r="74" spans="1:9" ht="29.25">
      <c r="A74" s="441" t="s">
        <v>240</v>
      </c>
      <c r="B74" s="344">
        <v>0</v>
      </c>
      <c r="C74" s="345">
        <v>1</v>
      </c>
      <c r="D74" s="346">
        <v>19</v>
      </c>
      <c r="E74" s="347">
        <v>0</v>
      </c>
      <c r="F74" s="346">
        <v>0</v>
      </c>
      <c r="G74" s="361" t="s">
        <v>871</v>
      </c>
      <c r="H74" s="361" t="s">
        <v>870</v>
      </c>
      <c r="I74" s="348">
        <f>I75</f>
        <v>-9.66723</v>
      </c>
    </row>
    <row r="75" spans="1:9" ht="30">
      <c r="A75" s="442" t="s">
        <v>241</v>
      </c>
      <c r="B75" s="349">
        <v>0</v>
      </c>
      <c r="C75" s="350">
        <v>1</v>
      </c>
      <c r="D75" s="351">
        <v>19</v>
      </c>
      <c r="E75" s="352">
        <v>4000</v>
      </c>
      <c r="F75" s="351">
        <v>4</v>
      </c>
      <c r="G75" s="362" t="s">
        <v>871</v>
      </c>
      <c r="H75" s="351">
        <v>151</v>
      </c>
      <c r="I75" s="353">
        <v>-9.66723</v>
      </c>
    </row>
    <row r="76" spans="1:9" ht="17.25" customHeight="1">
      <c r="A76" s="441" t="s">
        <v>242</v>
      </c>
      <c r="B76" s="344" t="s">
        <v>870</v>
      </c>
      <c r="C76" s="345" t="s">
        <v>243</v>
      </c>
      <c r="D76" s="346" t="s">
        <v>154</v>
      </c>
      <c r="E76" s="347" t="s">
        <v>155</v>
      </c>
      <c r="F76" s="346" t="s">
        <v>154</v>
      </c>
      <c r="G76" s="346" t="s">
        <v>871</v>
      </c>
      <c r="H76" s="346" t="s">
        <v>870</v>
      </c>
      <c r="I76" s="348">
        <f>I77+I79+I96+I116</f>
        <v>3326836.233</v>
      </c>
    </row>
    <row r="77" spans="1:9" ht="28.5" customHeight="1">
      <c r="A77" s="441" t="s">
        <v>244</v>
      </c>
      <c r="B77" s="344" t="s">
        <v>870</v>
      </c>
      <c r="C77" s="345" t="s">
        <v>243</v>
      </c>
      <c r="D77" s="346" t="s">
        <v>163</v>
      </c>
      <c r="E77" s="347" t="s">
        <v>245</v>
      </c>
      <c r="F77" s="346" t="s">
        <v>154</v>
      </c>
      <c r="G77" s="346" t="s">
        <v>871</v>
      </c>
      <c r="H77" s="346" t="s">
        <v>246</v>
      </c>
      <c r="I77" s="348">
        <f>I78</f>
        <v>100564</v>
      </c>
    </row>
    <row r="78" spans="1:9" ht="28.5" customHeight="1">
      <c r="A78" s="442" t="s">
        <v>687</v>
      </c>
      <c r="B78" s="349" t="s">
        <v>870</v>
      </c>
      <c r="C78" s="350" t="s">
        <v>243</v>
      </c>
      <c r="D78" s="351" t="s">
        <v>163</v>
      </c>
      <c r="E78" s="352" t="s">
        <v>245</v>
      </c>
      <c r="F78" s="351" t="s">
        <v>178</v>
      </c>
      <c r="G78" s="351" t="s">
        <v>871</v>
      </c>
      <c r="H78" s="351" t="s">
        <v>246</v>
      </c>
      <c r="I78" s="353">
        <v>100564</v>
      </c>
    </row>
    <row r="79" spans="1:9" ht="57.75" customHeight="1">
      <c r="A79" s="441" t="s">
        <v>247</v>
      </c>
      <c r="B79" s="344" t="s">
        <v>870</v>
      </c>
      <c r="C79" s="345" t="s">
        <v>243</v>
      </c>
      <c r="D79" s="346" t="s">
        <v>163</v>
      </c>
      <c r="E79" s="347" t="s">
        <v>248</v>
      </c>
      <c r="F79" s="346" t="s">
        <v>154</v>
      </c>
      <c r="G79" s="346" t="s">
        <v>871</v>
      </c>
      <c r="H79" s="346" t="s">
        <v>246</v>
      </c>
      <c r="I79" s="348">
        <f>I81+I82+I83+I84+I85+I86+I87+I88+I89+I90+I91+I92+I93+I94+I95</f>
        <v>715399.133</v>
      </c>
    </row>
    <row r="80" spans="1:9" ht="45">
      <c r="A80" s="442" t="s">
        <v>247</v>
      </c>
      <c r="B80" s="349" t="s">
        <v>870</v>
      </c>
      <c r="C80" s="350" t="s">
        <v>243</v>
      </c>
      <c r="D80" s="351" t="s">
        <v>163</v>
      </c>
      <c r="E80" s="352" t="s">
        <v>248</v>
      </c>
      <c r="F80" s="351" t="s">
        <v>178</v>
      </c>
      <c r="G80" s="351" t="s">
        <v>871</v>
      </c>
      <c r="H80" s="351" t="s">
        <v>246</v>
      </c>
      <c r="I80" s="353">
        <v>715399.133</v>
      </c>
    </row>
    <row r="81" spans="1:9" ht="75">
      <c r="A81" s="442" t="s">
        <v>249</v>
      </c>
      <c r="B81" s="349" t="s">
        <v>870</v>
      </c>
      <c r="C81" s="350" t="s">
        <v>243</v>
      </c>
      <c r="D81" s="351" t="s">
        <v>163</v>
      </c>
      <c r="E81" s="352" t="s">
        <v>250</v>
      </c>
      <c r="F81" s="351" t="s">
        <v>178</v>
      </c>
      <c r="G81" s="351" t="s">
        <v>871</v>
      </c>
      <c r="H81" s="351" t="s">
        <v>246</v>
      </c>
      <c r="I81" s="354">
        <v>244.1</v>
      </c>
    </row>
    <row r="82" spans="1:9" ht="60">
      <c r="A82" s="442" t="s">
        <v>251</v>
      </c>
      <c r="B82" s="349" t="s">
        <v>870</v>
      </c>
      <c r="C82" s="350" t="s">
        <v>243</v>
      </c>
      <c r="D82" s="351" t="s">
        <v>163</v>
      </c>
      <c r="E82" s="352" t="s">
        <v>252</v>
      </c>
      <c r="F82" s="351" t="s">
        <v>178</v>
      </c>
      <c r="G82" s="351" t="s">
        <v>871</v>
      </c>
      <c r="H82" s="351" t="s">
        <v>246</v>
      </c>
      <c r="I82" s="354">
        <v>1526.8</v>
      </c>
    </row>
    <row r="83" spans="1:9" ht="60">
      <c r="A83" s="442" t="s">
        <v>253</v>
      </c>
      <c r="B83" s="349" t="s">
        <v>870</v>
      </c>
      <c r="C83" s="350" t="s">
        <v>243</v>
      </c>
      <c r="D83" s="351" t="s">
        <v>163</v>
      </c>
      <c r="E83" s="352" t="s">
        <v>252</v>
      </c>
      <c r="F83" s="351" t="s">
        <v>178</v>
      </c>
      <c r="G83" s="351" t="s">
        <v>871</v>
      </c>
      <c r="H83" s="351" t="s">
        <v>246</v>
      </c>
      <c r="I83" s="354">
        <v>672.9</v>
      </c>
    </row>
    <row r="84" spans="1:9" ht="75">
      <c r="A84" s="442" t="s">
        <v>254</v>
      </c>
      <c r="B84" s="349" t="s">
        <v>870</v>
      </c>
      <c r="C84" s="350" t="s">
        <v>243</v>
      </c>
      <c r="D84" s="351" t="s">
        <v>163</v>
      </c>
      <c r="E84" s="352" t="s">
        <v>252</v>
      </c>
      <c r="F84" s="351" t="s">
        <v>178</v>
      </c>
      <c r="G84" s="351" t="s">
        <v>871</v>
      </c>
      <c r="H84" s="351" t="s">
        <v>246</v>
      </c>
      <c r="I84" s="354">
        <v>111326.443</v>
      </c>
    </row>
    <row r="85" spans="1:9" ht="60">
      <c r="A85" s="442" t="s">
        <v>255</v>
      </c>
      <c r="B85" s="349" t="s">
        <v>870</v>
      </c>
      <c r="C85" s="350" t="s">
        <v>243</v>
      </c>
      <c r="D85" s="351" t="s">
        <v>163</v>
      </c>
      <c r="E85" s="352" t="s">
        <v>252</v>
      </c>
      <c r="F85" s="351" t="s">
        <v>178</v>
      </c>
      <c r="G85" s="351" t="s">
        <v>871</v>
      </c>
      <c r="H85" s="351" t="s">
        <v>246</v>
      </c>
      <c r="I85" s="354">
        <v>9440.28</v>
      </c>
    </row>
    <row r="86" spans="1:9" ht="75">
      <c r="A86" s="442" t="s">
        <v>256</v>
      </c>
      <c r="B86" s="349" t="s">
        <v>870</v>
      </c>
      <c r="C86" s="350" t="s">
        <v>243</v>
      </c>
      <c r="D86" s="351" t="s">
        <v>163</v>
      </c>
      <c r="E86" s="352" t="s">
        <v>252</v>
      </c>
      <c r="F86" s="351" t="s">
        <v>178</v>
      </c>
      <c r="G86" s="351" t="s">
        <v>871</v>
      </c>
      <c r="H86" s="351" t="s">
        <v>246</v>
      </c>
      <c r="I86" s="354">
        <v>5103.61</v>
      </c>
    </row>
    <row r="87" spans="1:9" ht="90">
      <c r="A87" s="442" t="s">
        <v>257</v>
      </c>
      <c r="B87" s="349" t="s">
        <v>870</v>
      </c>
      <c r="C87" s="350" t="s">
        <v>243</v>
      </c>
      <c r="D87" s="351" t="s">
        <v>163</v>
      </c>
      <c r="E87" s="352" t="s">
        <v>248</v>
      </c>
      <c r="F87" s="351" t="s">
        <v>178</v>
      </c>
      <c r="G87" s="351" t="s">
        <v>871</v>
      </c>
      <c r="H87" s="351" t="s">
        <v>246</v>
      </c>
      <c r="I87" s="354">
        <v>74436</v>
      </c>
    </row>
    <row r="88" spans="1:9" ht="165" customHeight="1">
      <c r="A88" s="442" t="s">
        <v>258</v>
      </c>
      <c r="B88" s="349" t="s">
        <v>870</v>
      </c>
      <c r="C88" s="350" t="s">
        <v>243</v>
      </c>
      <c r="D88" s="351" t="s">
        <v>163</v>
      </c>
      <c r="E88" s="352" t="s">
        <v>248</v>
      </c>
      <c r="F88" s="351" t="s">
        <v>178</v>
      </c>
      <c r="G88" s="351" t="s">
        <v>871</v>
      </c>
      <c r="H88" s="351" t="s">
        <v>246</v>
      </c>
      <c r="I88" s="354">
        <v>39375</v>
      </c>
    </row>
    <row r="89" spans="1:9" ht="72" customHeight="1">
      <c r="A89" s="442" t="s">
        <v>259</v>
      </c>
      <c r="B89" s="349" t="s">
        <v>870</v>
      </c>
      <c r="C89" s="350" t="s">
        <v>243</v>
      </c>
      <c r="D89" s="351" t="s">
        <v>163</v>
      </c>
      <c r="E89" s="352" t="s">
        <v>248</v>
      </c>
      <c r="F89" s="351" t="s">
        <v>178</v>
      </c>
      <c r="G89" s="351" t="s">
        <v>871</v>
      </c>
      <c r="H89" s="351" t="s">
        <v>246</v>
      </c>
      <c r="I89" s="354">
        <v>458781.4</v>
      </c>
    </row>
    <row r="90" spans="1:9" ht="75">
      <c r="A90" s="442" t="s">
        <v>260</v>
      </c>
      <c r="B90" s="349" t="s">
        <v>870</v>
      </c>
      <c r="C90" s="350" t="s">
        <v>243</v>
      </c>
      <c r="D90" s="351" t="s">
        <v>163</v>
      </c>
      <c r="E90" s="352" t="s">
        <v>248</v>
      </c>
      <c r="F90" s="351" t="s">
        <v>178</v>
      </c>
      <c r="G90" s="351" t="s">
        <v>871</v>
      </c>
      <c r="H90" s="351" t="s">
        <v>246</v>
      </c>
      <c r="I90" s="354">
        <v>246</v>
      </c>
    </row>
    <row r="91" spans="1:9" ht="75">
      <c r="A91" s="442" t="s">
        <v>261</v>
      </c>
      <c r="B91" s="349" t="s">
        <v>870</v>
      </c>
      <c r="C91" s="350" t="s">
        <v>243</v>
      </c>
      <c r="D91" s="351" t="s">
        <v>163</v>
      </c>
      <c r="E91" s="352" t="s">
        <v>248</v>
      </c>
      <c r="F91" s="351" t="s">
        <v>178</v>
      </c>
      <c r="G91" s="351" t="s">
        <v>871</v>
      </c>
      <c r="H91" s="351" t="s">
        <v>246</v>
      </c>
      <c r="I91" s="354">
        <v>12442.6</v>
      </c>
    </row>
    <row r="92" spans="1:9" ht="77.25" customHeight="1">
      <c r="A92" s="442" t="s">
        <v>262</v>
      </c>
      <c r="B92" s="349" t="s">
        <v>870</v>
      </c>
      <c r="C92" s="350" t="s">
        <v>243</v>
      </c>
      <c r="D92" s="351" t="s">
        <v>163</v>
      </c>
      <c r="E92" s="352" t="s">
        <v>248</v>
      </c>
      <c r="F92" s="351" t="s">
        <v>178</v>
      </c>
      <c r="G92" s="351" t="s">
        <v>871</v>
      </c>
      <c r="H92" s="351" t="s">
        <v>246</v>
      </c>
      <c r="I92" s="354">
        <v>1107</v>
      </c>
    </row>
    <row r="93" spans="1:9" ht="75">
      <c r="A93" s="442" t="s">
        <v>263</v>
      </c>
      <c r="B93" s="349" t="s">
        <v>870</v>
      </c>
      <c r="C93" s="350" t="s">
        <v>243</v>
      </c>
      <c r="D93" s="351" t="s">
        <v>163</v>
      </c>
      <c r="E93" s="352" t="s">
        <v>248</v>
      </c>
      <c r="F93" s="351" t="s">
        <v>178</v>
      </c>
      <c r="G93" s="351" t="s">
        <v>871</v>
      </c>
      <c r="H93" s="351" t="s">
        <v>246</v>
      </c>
      <c r="I93" s="354">
        <v>354</v>
      </c>
    </row>
    <row r="94" spans="1:9" ht="75">
      <c r="A94" s="442" t="s">
        <v>264</v>
      </c>
      <c r="B94" s="349" t="s">
        <v>870</v>
      </c>
      <c r="C94" s="350" t="s">
        <v>243</v>
      </c>
      <c r="D94" s="351" t="s">
        <v>163</v>
      </c>
      <c r="E94" s="352" t="s">
        <v>248</v>
      </c>
      <c r="F94" s="351" t="s">
        <v>178</v>
      </c>
      <c r="G94" s="351" t="s">
        <v>871</v>
      </c>
      <c r="H94" s="351" t="s">
        <v>246</v>
      </c>
      <c r="I94" s="354">
        <v>179.3</v>
      </c>
    </row>
    <row r="95" spans="1:9" ht="107.25" customHeight="1">
      <c r="A95" s="442" t="s">
        <v>265</v>
      </c>
      <c r="B95" s="349" t="s">
        <v>870</v>
      </c>
      <c r="C95" s="350" t="s">
        <v>243</v>
      </c>
      <c r="D95" s="351" t="s">
        <v>163</v>
      </c>
      <c r="E95" s="352" t="s">
        <v>248</v>
      </c>
      <c r="F95" s="351" t="s">
        <v>178</v>
      </c>
      <c r="G95" s="351" t="s">
        <v>871</v>
      </c>
      <c r="H95" s="351" t="s">
        <v>246</v>
      </c>
      <c r="I95" s="354">
        <v>163.7</v>
      </c>
    </row>
    <row r="96" spans="1:9" ht="43.5">
      <c r="A96" s="441" t="s">
        <v>266</v>
      </c>
      <c r="B96" s="344" t="s">
        <v>870</v>
      </c>
      <c r="C96" s="345" t="s">
        <v>243</v>
      </c>
      <c r="D96" s="346" t="s">
        <v>163</v>
      </c>
      <c r="E96" s="347" t="s">
        <v>267</v>
      </c>
      <c r="F96" s="346" t="s">
        <v>154</v>
      </c>
      <c r="G96" s="346" t="s">
        <v>871</v>
      </c>
      <c r="H96" s="346" t="s">
        <v>246</v>
      </c>
      <c r="I96" s="348">
        <f>I98+I99+I100+I101+I102+I103+I104+I105+I106+I107+I108+I109+I110+I111+I112+I113+I114+I115</f>
        <v>2457589.3000000003</v>
      </c>
    </row>
    <row r="97" spans="1:9" ht="30">
      <c r="A97" s="442" t="s">
        <v>266</v>
      </c>
      <c r="B97" s="349" t="s">
        <v>870</v>
      </c>
      <c r="C97" s="350" t="s">
        <v>243</v>
      </c>
      <c r="D97" s="351" t="s">
        <v>163</v>
      </c>
      <c r="E97" s="352" t="s">
        <v>267</v>
      </c>
      <c r="F97" s="351" t="s">
        <v>178</v>
      </c>
      <c r="G97" s="351" t="s">
        <v>871</v>
      </c>
      <c r="H97" s="351" t="s">
        <v>246</v>
      </c>
      <c r="I97" s="353">
        <v>2457589.3</v>
      </c>
    </row>
    <row r="98" spans="1:9" ht="105">
      <c r="A98" s="442" t="s">
        <v>268</v>
      </c>
      <c r="B98" s="349" t="s">
        <v>870</v>
      </c>
      <c r="C98" s="350" t="s">
        <v>243</v>
      </c>
      <c r="D98" s="351" t="s">
        <v>163</v>
      </c>
      <c r="E98" s="352" t="s">
        <v>269</v>
      </c>
      <c r="F98" s="351" t="s">
        <v>178</v>
      </c>
      <c r="G98" s="351" t="s">
        <v>871</v>
      </c>
      <c r="H98" s="351" t="s">
        <v>246</v>
      </c>
      <c r="I98" s="353">
        <v>25584</v>
      </c>
    </row>
    <row r="99" spans="1:9" ht="105">
      <c r="A99" s="442" t="s">
        <v>270</v>
      </c>
      <c r="B99" s="349" t="s">
        <v>870</v>
      </c>
      <c r="C99" s="350" t="s">
        <v>243</v>
      </c>
      <c r="D99" s="351" t="s">
        <v>163</v>
      </c>
      <c r="E99" s="352" t="s">
        <v>269</v>
      </c>
      <c r="F99" s="351" t="s">
        <v>178</v>
      </c>
      <c r="G99" s="351" t="s">
        <v>871</v>
      </c>
      <c r="H99" s="351" t="s">
        <v>246</v>
      </c>
      <c r="I99" s="353">
        <v>26508</v>
      </c>
    </row>
    <row r="100" spans="1:9" ht="75">
      <c r="A100" s="442" t="s">
        <v>271</v>
      </c>
      <c r="B100" s="349" t="s">
        <v>870</v>
      </c>
      <c r="C100" s="350" t="s">
        <v>243</v>
      </c>
      <c r="D100" s="351" t="s">
        <v>163</v>
      </c>
      <c r="E100" s="352" t="s">
        <v>272</v>
      </c>
      <c r="F100" s="351" t="s">
        <v>178</v>
      </c>
      <c r="G100" s="351" t="s">
        <v>871</v>
      </c>
      <c r="H100" s="351" t="s">
        <v>246</v>
      </c>
      <c r="I100" s="353">
        <v>829710</v>
      </c>
    </row>
    <row r="101" spans="1:9" ht="60">
      <c r="A101" s="442" t="s">
        <v>273</v>
      </c>
      <c r="B101" s="349" t="s">
        <v>870</v>
      </c>
      <c r="C101" s="350" t="s">
        <v>243</v>
      </c>
      <c r="D101" s="351" t="s">
        <v>163</v>
      </c>
      <c r="E101" s="352" t="s">
        <v>274</v>
      </c>
      <c r="F101" s="351" t="s">
        <v>178</v>
      </c>
      <c r="G101" s="351" t="s">
        <v>871</v>
      </c>
      <c r="H101" s="351" t="s">
        <v>246</v>
      </c>
      <c r="I101" s="353">
        <v>76183</v>
      </c>
    </row>
    <row r="102" spans="1:9" ht="90">
      <c r="A102" s="442" t="s">
        <v>275</v>
      </c>
      <c r="B102" s="349" t="s">
        <v>870</v>
      </c>
      <c r="C102" s="350" t="s">
        <v>243</v>
      </c>
      <c r="D102" s="351" t="s">
        <v>163</v>
      </c>
      <c r="E102" s="352" t="s">
        <v>274</v>
      </c>
      <c r="F102" s="351" t="s">
        <v>178</v>
      </c>
      <c r="G102" s="351" t="s">
        <v>871</v>
      </c>
      <c r="H102" s="351" t="s">
        <v>246</v>
      </c>
      <c r="I102" s="353">
        <v>4969</v>
      </c>
    </row>
    <row r="103" spans="1:9" ht="105">
      <c r="A103" s="442" t="s">
        <v>276</v>
      </c>
      <c r="B103" s="349" t="s">
        <v>870</v>
      </c>
      <c r="C103" s="350" t="s">
        <v>243</v>
      </c>
      <c r="D103" s="351" t="s">
        <v>163</v>
      </c>
      <c r="E103" s="352" t="s">
        <v>274</v>
      </c>
      <c r="F103" s="351" t="s">
        <v>178</v>
      </c>
      <c r="G103" s="351" t="s">
        <v>871</v>
      </c>
      <c r="H103" s="351" t="s">
        <v>246</v>
      </c>
      <c r="I103" s="353">
        <v>52000</v>
      </c>
    </row>
    <row r="104" spans="1:9" ht="90" customHeight="1">
      <c r="A104" s="442" t="s">
        <v>277</v>
      </c>
      <c r="B104" s="349" t="s">
        <v>870</v>
      </c>
      <c r="C104" s="350" t="s">
        <v>243</v>
      </c>
      <c r="D104" s="351" t="s">
        <v>163</v>
      </c>
      <c r="E104" s="352" t="s">
        <v>274</v>
      </c>
      <c r="F104" s="351" t="s">
        <v>178</v>
      </c>
      <c r="G104" s="351" t="s">
        <v>871</v>
      </c>
      <c r="H104" s="351" t="s">
        <v>246</v>
      </c>
      <c r="I104" s="353">
        <v>76939</v>
      </c>
    </row>
    <row r="105" spans="1:9" ht="90">
      <c r="A105" s="442" t="s">
        <v>278</v>
      </c>
      <c r="B105" s="349" t="s">
        <v>870</v>
      </c>
      <c r="C105" s="350" t="s">
        <v>243</v>
      </c>
      <c r="D105" s="351" t="s">
        <v>163</v>
      </c>
      <c r="E105" s="352" t="s">
        <v>274</v>
      </c>
      <c r="F105" s="351" t="s">
        <v>178</v>
      </c>
      <c r="G105" s="351" t="s">
        <v>871</v>
      </c>
      <c r="H105" s="351" t="s">
        <v>246</v>
      </c>
      <c r="I105" s="353">
        <v>2130</v>
      </c>
    </row>
    <row r="106" spans="1:9" ht="105">
      <c r="A106" s="442" t="s">
        <v>279</v>
      </c>
      <c r="B106" s="349" t="s">
        <v>870</v>
      </c>
      <c r="C106" s="350" t="s">
        <v>243</v>
      </c>
      <c r="D106" s="351" t="s">
        <v>163</v>
      </c>
      <c r="E106" s="352" t="s">
        <v>274</v>
      </c>
      <c r="F106" s="351" t="s">
        <v>178</v>
      </c>
      <c r="G106" s="351" t="s">
        <v>871</v>
      </c>
      <c r="H106" s="351" t="s">
        <v>246</v>
      </c>
      <c r="I106" s="353">
        <v>12778</v>
      </c>
    </row>
    <row r="107" spans="1:9" ht="133.5" customHeight="1">
      <c r="A107" s="442" t="s">
        <v>280</v>
      </c>
      <c r="B107" s="349" t="s">
        <v>870</v>
      </c>
      <c r="C107" s="350" t="s">
        <v>243</v>
      </c>
      <c r="D107" s="351" t="s">
        <v>163</v>
      </c>
      <c r="E107" s="352" t="s">
        <v>274</v>
      </c>
      <c r="F107" s="351" t="s">
        <v>178</v>
      </c>
      <c r="G107" s="351" t="s">
        <v>871</v>
      </c>
      <c r="H107" s="351" t="s">
        <v>246</v>
      </c>
      <c r="I107" s="353">
        <v>205134</v>
      </c>
    </row>
    <row r="108" spans="1:9" ht="150">
      <c r="A108" s="442" t="s">
        <v>281</v>
      </c>
      <c r="B108" s="349" t="s">
        <v>870</v>
      </c>
      <c r="C108" s="350" t="s">
        <v>243</v>
      </c>
      <c r="D108" s="351" t="s">
        <v>163</v>
      </c>
      <c r="E108" s="352" t="s">
        <v>274</v>
      </c>
      <c r="F108" s="351" t="s">
        <v>178</v>
      </c>
      <c r="G108" s="351" t="s">
        <v>871</v>
      </c>
      <c r="H108" s="351" t="s">
        <v>246</v>
      </c>
      <c r="I108" s="353">
        <v>984926</v>
      </c>
    </row>
    <row r="109" spans="1:9" ht="210">
      <c r="A109" s="442" t="s">
        <v>282</v>
      </c>
      <c r="B109" s="349" t="s">
        <v>870</v>
      </c>
      <c r="C109" s="350" t="s">
        <v>243</v>
      </c>
      <c r="D109" s="351" t="s">
        <v>163</v>
      </c>
      <c r="E109" s="352" t="s">
        <v>274</v>
      </c>
      <c r="F109" s="351" t="s">
        <v>178</v>
      </c>
      <c r="G109" s="351" t="s">
        <v>871</v>
      </c>
      <c r="H109" s="351" t="s">
        <v>246</v>
      </c>
      <c r="I109" s="353">
        <v>1859</v>
      </c>
    </row>
    <row r="110" spans="1:9" ht="207" customHeight="1">
      <c r="A110" s="442" t="s">
        <v>283</v>
      </c>
      <c r="B110" s="349" t="s">
        <v>870</v>
      </c>
      <c r="C110" s="350" t="s">
        <v>243</v>
      </c>
      <c r="D110" s="351" t="s">
        <v>163</v>
      </c>
      <c r="E110" s="352" t="s">
        <v>274</v>
      </c>
      <c r="F110" s="351" t="s">
        <v>178</v>
      </c>
      <c r="G110" s="351" t="s">
        <v>871</v>
      </c>
      <c r="H110" s="351" t="s">
        <v>246</v>
      </c>
      <c r="I110" s="353">
        <v>216</v>
      </c>
    </row>
    <row r="111" spans="1:9" ht="105" customHeight="1">
      <c r="A111" s="442" t="s">
        <v>284</v>
      </c>
      <c r="B111" s="349" t="s">
        <v>870</v>
      </c>
      <c r="C111" s="350" t="s">
        <v>243</v>
      </c>
      <c r="D111" s="351" t="s">
        <v>163</v>
      </c>
      <c r="E111" s="352" t="s">
        <v>274</v>
      </c>
      <c r="F111" s="351" t="s">
        <v>178</v>
      </c>
      <c r="G111" s="351" t="s">
        <v>871</v>
      </c>
      <c r="H111" s="351" t="s">
        <v>246</v>
      </c>
      <c r="I111" s="353">
        <v>48981.6</v>
      </c>
    </row>
    <row r="112" spans="1:9" ht="90">
      <c r="A112" s="442" t="s">
        <v>285</v>
      </c>
      <c r="B112" s="349" t="s">
        <v>870</v>
      </c>
      <c r="C112" s="350" t="s">
        <v>243</v>
      </c>
      <c r="D112" s="351" t="s">
        <v>163</v>
      </c>
      <c r="E112" s="352" t="s">
        <v>274</v>
      </c>
      <c r="F112" s="351" t="s">
        <v>178</v>
      </c>
      <c r="G112" s="351" t="s">
        <v>871</v>
      </c>
      <c r="H112" s="351" t="s">
        <v>246</v>
      </c>
      <c r="I112" s="353">
        <v>14.7</v>
      </c>
    </row>
    <row r="113" spans="1:9" ht="149.25" customHeight="1">
      <c r="A113" s="442" t="s">
        <v>286</v>
      </c>
      <c r="B113" s="349" t="s">
        <v>870</v>
      </c>
      <c r="C113" s="350" t="s">
        <v>243</v>
      </c>
      <c r="D113" s="351" t="s">
        <v>163</v>
      </c>
      <c r="E113" s="352" t="s">
        <v>287</v>
      </c>
      <c r="F113" s="351" t="s">
        <v>178</v>
      </c>
      <c r="G113" s="351" t="s">
        <v>871</v>
      </c>
      <c r="H113" s="351" t="s">
        <v>246</v>
      </c>
      <c r="I113" s="353">
        <v>62359</v>
      </c>
    </row>
    <row r="114" spans="1:9" ht="149.25" customHeight="1">
      <c r="A114" s="442" t="s">
        <v>288</v>
      </c>
      <c r="B114" s="349" t="s">
        <v>870</v>
      </c>
      <c r="C114" s="350" t="s">
        <v>243</v>
      </c>
      <c r="D114" s="351" t="s">
        <v>163</v>
      </c>
      <c r="E114" s="352" t="s">
        <v>289</v>
      </c>
      <c r="F114" s="351" t="s">
        <v>178</v>
      </c>
      <c r="G114" s="351" t="s">
        <v>871</v>
      </c>
      <c r="H114" s="351" t="s">
        <v>246</v>
      </c>
      <c r="I114" s="353">
        <v>26356</v>
      </c>
    </row>
    <row r="115" spans="1:9" ht="90">
      <c r="A115" s="442" t="s">
        <v>290</v>
      </c>
      <c r="B115" s="349" t="s">
        <v>870</v>
      </c>
      <c r="C115" s="350" t="s">
        <v>243</v>
      </c>
      <c r="D115" s="351" t="s">
        <v>163</v>
      </c>
      <c r="E115" s="352" t="s">
        <v>267</v>
      </c>
      <c r="F115" s="351" t="s">
        <v>178</v>
      </c>
      <c r="G115" s="351" t="s">
        <v>871</v>
      </c>
      <c r="H115" s="351" t="s">
        <v>246</v>
      </c>
      <c r="I115" s="353">
        <v>20942</v>
      </c>
    </row>
    <row r="116" spans="1:9" ht="15">
      <c r="A116" s="441" t="s">
        <v>377</v>
      </c>
      <c r="B116" s="344" t="s">
        <v>870</v>
      </c>
      <c r="C116" s="345" t="s">
        <v>243</v>
      </c>
      <c r="D116" s="346" t="s">
        <v>163</v>
      </c>
      <c r="E116" s="347" t="s">
        <v>291</v>
      </c>
      <c r="F116" s="346" t="s">
        <v>178</v>
      </c>
      <c r="G116" s="346" t="s">
        <v>871</v>
      </c>
      <c r="H116" s="346" t="s">
        <v>246</v>
      </c>
      <c r="I116" s="348">
        <f>I117+I118+I119</f>
        <v>53283.8</v>
      </c>
    </row>
    <row r="117" spans="1:9" ht="105">
      <c r="A117" s="442" t="s">
        <v>292</v>
      </c>
      <c r="B117" s="349" t="s">
        <v>870</v>
      </c>
      <c r="C117" s="350" t="s">
        <v>243</v>
      </c>
      <c r="D117" s="351" t="s">
        <v>163</v>
      </c>
      <c r="E117" s="352" t="s">
        <v>291</v>
      </c>
      <c r="F117" s="351" t="s">
        <v>178</v>
      </c>
      <c r="G117" s="351" t="s">
        <v>871</v>
      </c>
      <c r="H117" s="351" t="s">
        <v>246</v>
      </c>
      <c r="I117" s="353">
        <v>11640</v>
      </c>
    </row>
    <row r="118" spans="1:9" ht="105">
      <c r="A118" s="442" t="s">
        <v>293</v>
      </c>
      <c r="B118" s="349" t="s">
        <v>870</v>
      </c>
      <c r="C118" s="350" t="s">
        <v>243</v>
      </c>
      <c r="D118" s="351" t="s">
        <v>163</v>
      </c>
      <c r="E118" s="352" t="s">
        <v>291</v>
      </c>
      <c r="F118" s="351" t="s">
        <v>178</v>
      </c>
      <c r="G118" s="351" t="s">
        <v>871</v>
      </c>
      <c r="H118" s="351" t="s">
        <v>246</v>
      </c>
      <c r="I118" s="353">
        <v>33843.8</v>
      </c>
    </row>
    <row r="119" spans="1:9" ht="45">
      <c r="A119" s="442" t="s">
        <v>294</v>
      </c>
      <c r="B119" s="349" t="s">
        <v>870</v>
      </c>
      <c r="C119" s="350" t="s">
        <v>243</v>
      </c>
      <c r="D119" s="351" t="s">
        <v>163</v>
      </c>
      <c r="E119" s="352" t="s">
        <v>291</v>
      </c>
      <c r="F119" s="351" t="s">
        <v>178</v>
      </c>
      <c r="G119" s="351" t="s">
        <v>871</v>
      </c>
      <c r="H119" s="351" t="s">
        <v>246</v>
      </c>
      <c r="I119" s="353">
        <v>7800</v>
      </c>
    </row>
    <row r="120" spans="1:9" ht="56.25" customHeight="1">
      <c r="A120" s="444" t="s">
        <v>295</v>
      </c>
      <c r="B120" s="363" t="s">
        <v>870</v>
      </c>
      <c r="C120" s="364" t="s">
        <v>296</v>
      </c>
      <c r="D120" s="365" t="s">
        <v>154</v>
      </c>
      <c r="E120" s="366" t="s">
        <v>155</v>
      </c>
      <c r="F120" s="365" t="s">
        <v>154</v>
      </c>
      <c r="G120" s="365" t="s">
        <v>871</v>
      </c>
      <c r="H120" s="365" t="s">
        <v>870</v>
      </c>
      <c r="I120" s="367">
        <v>262696.92925</v>
      </c>
    </row>
    <row r="121" spans="1:9" ht="18.75" customHeight="1">
      <c r="A121" s="445" t="s">
        <v>297</v>
      </c>
      <c r="B121" s="368" t="s">
        <v>870</v>
      </c>
      <c r="C121" s="368" t="s">
        <v>298</v>
      </c>
      <c r="D121" s="368" t="s">
        <v>154</v>
      </c>
      <c r="E121" s="368" t="s">
        <v>155</v>
      </c>
      <c r="F121" s="368" t="s">
        <v>154</v>
      </c>
      <c r="G121" s="368" t="s">
        <v>871</v>
      </c>
      <c r="H121" s="368" t="s">
        <v>870</v>
      </c>
      <c r="I121" s="369">
        <f>I25+I76+I120</f>
        <v>7001729.000020001</v>
      </c>
    </row>
    <row r="122" spans="1:9" ht="12.75" customHeight="1">
      <c r="A122" s="370"/>
      <c r="B122" s="370"/>
      <c r="C122" s="370"/>
      <c r="D122" s="370"/>
      <c r="E122" s="370"/>
      <c r="F122" s="371"/>
      <c r="G122" s="370"/>
      <c r="H122" s="370"/>
      <c r="I122" s="372"/>
    </row>
    <row r="123" spans="1:9" ht="11.25" customHeight="1">
      <c r="A123" s="371"/>
      <c r="B123" s="371"/>
      <c r="C123" s="371"/>
      <c r="D123" s="371"/>
      <c r="E123" s="371"/>
      <c r="F123" s="371"/>
      <c r="G123" s="371"/>
      <c r="H123" s="371"/>
      <c r="I123" s="373"/>
    </row>
    <row r="126" ht="15">
      <c r="I126" s="61"/>
    </row>
  </sheetData>
  <sheetProtection/>
  <mergeCells count="7">
    <mergeCell ref="H17:I17"/>
    <mergeCell ref="A19:I19"/>
    <mergeCell ref="A21:A23"/>
    <mergeCell ref="I21:I23"/>
    <mergeCell ref="B22:B23"/>
    <mergeCell ref="G22:G23"/>
    <mergeCell ref="H22:H23"/>
  </mergeCells>
  <printOptions/>
  <pageMargins left="0.9448818897637796" right="0.3937007874015748" top="0.7874015748031497" bottom="0.3937007874015748" header="0.4724409448818898" footer="0.1968503937007874"/>
  <pageSetup fitToHeight="0" fitToWidth="1" horizontalDpi="600" verticalDpi="600" orientation="portrait" paperSize="9" scale="7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E58"/>
  <sheetViews>
    <sheetView zoomScaleSheetLayoutView="100" zoomScalePageLayoutView="0" workbookViewId="0" topLeftCell="A1">
      <selection activeCell="B9" sqref="B9:C9"/>
    </sheetView>
  </sheetViews>
  <sheetFormatPr defaultColWidth="9.00390625" defaultRowHeight="12.75"/>
  <cols>
    <col min="1" max="1" width="26.25390625" style="3" customWidth="1"/>
    <col min="2" max="2" width="66.625" style="3" customWidth="1"/>
    <col min="3" max="3" width="17.125" style="3" customWidth="1"/>
    <col min="4" max="4" width="15.25390625" style="3" customWidth="1"/>
    <col min="5" max="5" width="11.875" style="3" bestFit="1" customWidth="1"/>
    <col min="6" max="16384" width="9.125" style="3" customWidth="1"/>
  </cols>
  <sheetData>
    <row r="2" spans="2:3" ht="15.75">
      <c r="B2" s="21"/>
      <c r="C2" s="1" t="s">
        <v>1008</v>
      </c>
    </row>
    <row r="3" spans="2:3" ht="15.75">
      <c r="B3" s="1"/>
      <c r="C3" s="1" t="s">
        <v>926</v>
      </c>
    </row>
    <row r="4" spans="2:3" ht="15.75" customHeight="1">
      <c r="B4" s="532" t="s">
        <v>927</v>
      </c>
      <c r="C4" s="532"/>
    </row>
    <row r="5" spans="2:3" ht="19.5" customHeight="1">
      <c r="B5" s="521" t="s">
        <v>1009</v>
      </c>
      <c r="C5" s="521"/>
    </row>
    <row r="6" spans="2:3" ht="19.5" customHeight="1">
      <c r="B6" s="521" t="s">
        <v>1007</v>
      </c>
      <c r="C6" s="556"/>
    </row>
    <row r="7" spans="2:3" ht="19.5" customHeight="1">
      <c r="B7" s="521" t="s">
        <v>1010</v>
      </c>
      <c r="C7" s="554"/>
    </row>
    <row r="8" spans="2:3" ht="19.5" customHeight="1">
      <c r="B8" s="521" t="s">
        <v>1014</v>
      </c>
      <c r="C8" s="554"/>
    </row>
    <row r="9" spans="2:3" s="19" customFormat="1" ht="15.75">
      <c r="B9" s="521" t="s">
        <v>1037</v>
      </c>
      <c r="C9" s="521"/>
    </row>
    <row r="10" spans="2:3" s="19" customFormat="1" ht="12.75">
      <c r="B10" s="21"/>
      <c r="C10" s="2"/>
    </row>
    <row r="11" spans="2:3" s="19" customFormat="1" ht="15.75" customHeight="1">
      <c r="B11" s="532" t="s">
        <v>1011</v>
      </c>
      <c r="C11" s="532"/>
    </row>
    <row r="12" spans="2:3" s="19" customFormat="1" ht="15.75" customHeight="1">
      <c r="B12" s="1"/>
      <c r="C12" s="1" t="s">
        <v>926</v>
      </c>
    </row>
    <row r="13" spans="2:3" s="19" customFormat="1" ht="15.75" customHeight="1">
      <c r="B13" s="532" t="s">
        <v>927</v>
      </c>
      <c r="C13" s="532"/>
    </row>
    <row r="14" spans="2:3" s="19" customFormat="1" ht="15.75" customHeight="1">
      <c r="B14" s="1"/>
      <c r="C14" s="1" t="s">
        <v>928</v>
      </c>
    </row>
    <row r="15" spans="2:3" s="19" customFormat="1" ht="13.5" customHeight="1">
      <c r="B15" s="521" t="s">
        <v>1012</v>
      </c>
      <c r="C15" s="521"/>
    </row>
    <row r="16" spans="2:3" s="19" customFormat="1" ht="13.5" customHeight="1">
      <c r="B16" s="521" t="s">
        <v>1013</v>
      </c>
      <c r="C16" s="521"/>
    </row>
    <row r="17" spans="2:3" s="19" customFormat="1" ht="13.5" customHeight="1">
      <c r="B17" s="521"/>
      <c r="C17" s="521"/>
    </row>
    <row r="18" spans="2:3" s="19" customFormat="1" ht="13.5" customHeight="1">
      <c r="B18" s="21"/>
      <c r="C18" s="2"/>
    </row>
    <row r="19" spans="1:3" s="19" customFormat="1" ht="41.25" customHeight="1">
      <c r="A19" s="555" t="s">
        <v>341</v>
      </c>
      <c r="B19" s="555"/>
      <c r="C19" s="555"/>
    </row>
    <row r="20" spans="1:3" s="19" customFormat="1" ht="11.25" customHeight="1">
      <c r="A20" s="20"/>
      <c r="B20" s="20"/>
      <c r="C20" s="20"/>
    </row>
    <row r="21" spans="1:3" ht="15.75">
      <c r="A21" s="18"/>
      <c r="B21" s="17"/>
      <c r="C21" s="16" t="s">
        <v>925</v>
      </c>
    </row>
    <row r="22" spans="1:3" ht="31.5">
      <c r="A22" s="15" t="s">
        <v>340</v>
      </c>
      <c r="B22" s="15" t="s">
        <v>339</v>
      </c>
      <c r="C22" s="14" t="s">
        <v>924</v>
      </c>
    </row>
    <row r="23" spans="1:3" ht="12.75">
      <c r="A23" s="13">
        <v>1</v>
      </c>
      <c r="B23" s="13">
        <v>2</v>
      </c>
      <c r="C23" s="13">
        <v>3</v>
      </c>
    </row>
    <row r="24" spans="1:3" ht="31.5">
      <c r="A24" s="12"/>
      <c r="B24" s="447" t="s">
        <v>338</v>
      </c>
      <c r="C24" s="8">
        <f>C25+C35</f>
        <v>0</v>
      </c>
    </row>
    <row r="25" spans="1:3" ht="31.5">
      <c r="A25" s="9" t="s">
        <v>337</v>
      </c>
      <c r="B25" s="447" t="s">
        <v>336</v>
      </c>
      <c r="C25" s="8">
        <f>C26-C28</f>
        <v>361000</v>
      </c>
    </row>
    <row r="26" spans="1:3" ht="31.5">
      <c r="A26" s="7" t="s">
        <v>335</v>
      </c>
      <c r="B26" s="448" t="s">
        <v>939</v>
      </c>
      <c r="C26" s="6">
        <f>C27</f>
        <v>1620000</v>
      </c>
    </row>
    <row r="27" spans="1:3" ht="31.5">
      <c r="A27" s="7" t="s">
        <v>940</v>
      </c>
      <c r="B27" s="448" t="s">
        <v>334</v>
      </c>
      <c r="C27" s="6">
        <f>1220000+400000</f>
        <v>1620000</v>
      </c>
    </row>
    <row r="28" spans="1:3" ht="31.5">
      <c r="A28" s="7" t="s">
        <v>333</v>
      </c>
      <c r="B28" s="448" t="s">
        <v>937</v>
      </c>
      <c r="C28" s="6">
        <f>C29</f>
        <v>1259000</v>
      </c>
    </row>
    <row r="29" spans="1:3" ht="38.25" customHeight="1">
      <c r="A29" s="7" t="s">
        <v>938</v>
      </c>
      <c r="B29" s="448" t="s">
        <v>332</v>
      </c>
      <c r="C29" s="6">
        <f>1220000+400000-361000</f>
        <v>1259000</v>
      </c>
    </row>
    <row r="30" spans="1:3" ht="31.5" hidden="1">
      <c r="A30" s="7" t="s">
        <v>331</v>
      </c>
      <c r="B30" s="448" t="s">
        <v>330</v>
      </c>
      <c r="C30" s="10">
        <f>C31-C33</f>
        <v>0</v>
      </c>
    </row>
    <row r="31" spans="1:3" ht="47.25" hidden="1">
      <c r="A31" s="7" t="s">
        <v>329</v>
      </c>
      <c r="B31" s="448" t="s">
        <v>328</v>
      </c>
      <c r="C31" s="10">
        <f>C32</f>
        <v>0</v>
      </c>
    </row>
    <row r="32" spans="1:3" ht="63" hidden="1">
      <c r="A32" s="7" t="s">
        <v>956</v>
      </c>
      <c r="B32" s="448" t="s">
        <v>955</v>
      </c>
      <c r="C32" s="11"/>
    </row>
    <row r="33" spans="1:3" ht="47.25" hidden="1">
      <c r="A33" s="7" t="s">
        <v>954</v>
      </c>
      <c r="B33" s="448" t="s">
        <v>953</v>
      </c>
      <c r="C33" s="10">
        <f>C34</f>
        <v>0</v>
      </c>
    </row>
    <row r="34" spans="1:3" ht="63" hidden="1">
      <c r="A34" s="7" t="s">
        <v>952</v>
      </c>
      <c r="B34" s="448" t="s">
        <v>951</v>
      </c>
      <c r="C34" s="10"/>
    </row>
    <row r="35" spans="1:3" ht="31.5">
      <c r="A35" s="9" t="s">
        <v>936</v>
      </c>
      <c r="B35" s="447" t="s">
        <v>935</v>
      </c>
      <c r="C35" s="8">
        <f>C40-C36</f>
        <v>-361000</v>
      </c>
    </row>
    <row r="36" spans="1:3" ht="15.75">
      <c r="A36" s="7" t="s">
        <v>950</v>
      </c>
      <c r="B36" s="448" t="s">
        <v>934</v>
      </c>
      <c r="C36" s="6">
        <f>C37</f>
        <v>1659160.18145</v>
      </c>
    </row>
    <row r="37" spans="1:3" ht="15.75">
      <c r="A37" s="7" t="s">
        <v>949</v>
      </c>
      <c r="B37" s="448" t="s">
        <v>933</v>
      </c>
      <c r="C37" s="6">
        <f>C38</f>
        <v>1659160.18145</v>
      </c>
    </row>
    <row r="38" spans="1:3" ht="15.75">
      <c r="A38" s="7" t="s">
        <v>948</v>
      </c>
      <c r="B38" s="448" t="s">
        <v>947</v>
      </c>
      <c r="C38" s="6">
        <f>C39</f>
        <v>1659160.18145</v>
      </c>
    </row>
    <row r="39" spans="1:3" ht="31.5">
      <c r="A39" s="7" t="s">
        <v>932</v>
      </c>
      <c r="B39" s="448" t="s">
        <v>946</v>
      </c>
      <c r="C39" s="6">
        <f>C52+C26+C48</f>
        <v>1659160.18145</v>
      </c>
    </row>
    <row r="40" spans="1:3" ht="15.75">
      <c r="A40" s="7" t="s">
        <v>945</v>
      </c>
      <c r="B40" s="448" t="s">
        <v>931</v>
      </c>
      <c r="C40" s="6">
        <f>C41</f>
        <v>1298160.18145</v>
      </c>
    </row>
    <row r="41" spans="1:3" ht="15.75">
      <c r="A41" s="7" t="s">
        <v>944</v>
      </c>
      <c r="B41" s="448" t="s">
        <v>930</v>
      </c>
      <c r="C41" s="6">
        <f>C42</f>
        <v>1298160.18145</v>
      </c>
    </row>
    <row r="42" spans="1:3" ht="15.75">
      <c r="A42" s="7" t="s">
        <v>943</v>
      </c>
      <c r="B42" s="448" t="s">
        <v>942</v>
      </c>
      <c r="C42" s="6">
        <f>C43</f>
        <v>1298160.18145</v>
      </c>
    </row>
    <row r="43" spans="1:3" ht="31.5">
      <c r="A43" s="7" t="s">
        <v>929</v>
      </c>
      <c r="B43" s="448" t="s">
        <v>941</v>
      </c>
      <c r="C43" s="6">
        <f>C53+C29+C47</f>
        <v>1298160.18145</v>
      </c>
    </row>
    <row r="44" spans="1:3" ht="31.5">
      <c r="A44" s="9" t="s">
        <v>23</v>
      </c>
      <c r="B44" s="447" t="s">
        <v>24</v>
      </c>
      <c r="C44" s="8">
        <f>C48-C45</f>
        <v>0</v>
      </c>
    </row>
    <row r="45" spans="1:3" ht="31.5">
      <c r="A45" s="7" t="s">
        <v>25</v>
      </c>
      <c r="B45" s="448" t="s">
        <v>26</v>
      </c>
      <c r="C45" s="6">
        <f>C46</f>
        <v>39160.18145</v>
      </c>
    </row>
    <row r="46" spans="1:3" ht="94.5">
      <c r="A46" s="60" t="s">
        <v>27</v>
      </c>
      <c r="B46" s="449" t="s">
        <v>28</v>
      </c>
      <c r="C46" s="6">
        <f>C47</f>
        <v>39160.18145</v>
      </c>
    </row>
    <row r="47" spans="1:3" ht="94.5">
      <c r="A47" s="60" t="s">
        <v>29</v>
      </c>
      <c r="B47" s="449" t="s">
        <v>30</v>
      </c>
      <c r="C47" s="6">
        <f>'[1]Прил. 12'!$E$20</f>
        <v>39160.18145</v>
      </c>
    </row>
    <row r="48" spans="1:3" ht="31.5">
      <c r="A48" s="7" t="s">
        <v>31</v>
      </c>
      <c r="B48" s="448" t="s">
        <v>32</v>
      </c>
      <c r="C48" s="6">
        <f>C49</f>
        <v>39160.18145</v>
      </c>
    </row>
    <row r="49" spans="1:3" ht="31.5">
      <c r="A49" s="7" t="s">
        <v>33</v>
      </c>
      <c r="B49" s="448" t="s">
        <v>34</v>
      </c>
      <c r="C49" s="6">
        <f>C50</f>
        <v>39160.18145</v>
      </c>
    </row>
    <row r="50" spans="1:4" ht="47.25">
      <c r="A50" s="7" t="s">
        <v>35</v>
      </c>
      <c r="B50" s="448" t="s">
        <v>36</v>
      </c>
      <c r="C50" s="6">
        <f>'[1]Прил. 12'!$E$20</f>
        <v>39160.18145</v>
      </c>
      <c r="D50" s="58"/>
    </row>
    <row r="51" spans="1:3" ht="15.75">
      <c r="A51" s="56"/>
      <c r="B51" s="57"/>
      <c r="C51" s="382"/>
    </row>
    <row r="52" spans="2:4" s="4" customFormat="1" ht="15.75">
      <c r="B52" s="298"/>
      <c r="C52" s="374"/>
      <c r="D52" s="5">
        <v>6977729.00002</v>
      </c>
    </row>
    <row r="53" spans="2:5" s="4" customFormat="1" ht="15.75">
      <c r="B53" s="298"/>
      <c r="C53" s="374"/>
      <c r="D53" s="5">
        <f>'[2]Прил. 3 (6)'!$K$67</f>
        <v>7053903.342429999</v>
      </c>
      <c r="E53" s="297">
        <f>D53-C53</f>
        <v>7053903.342429999</v>
      </c>
    </row>
    <row r="54" spans="2:3" s="4" customFormat="1" ht="12.75">
      <c r="B54" s="299"/>
      <c r="C54" s="375"/>
    </row>
    <row r="55" spans="2:3" ht="12.75">
      <c r="B55" s="299"/>
      <c r="C55" s="376"/>
    </row>
    <row r="56" spans="2:3" ht="12.75">
      <c r="B56" s="299"/>
      <c r="C56" s="377"/>
    </row>
    <row r="57" spans="2:3" ht="12.75">
      <c r="B57" s="299"/>
      <c r="C57" s="377"/>
    </row>
    <row r="58" ht="12.75">
      <c r="C58" s="375"/>
    </row>
  </sheetData>
  <sheetProtection/>
  <mergeCells count="12">
    <mergeCell ref="B16:C16"/>
    <mergeCell ref="B6:C6"/>
    <mergeCell ref="B7:C7"/>
    <mergeCell ref="B8:C8"/>
    <mergeCell ref="B4:C4"/>
    <mergeCell ref="B17:C17"/>
    <mergeCell ref="A19:C19"/>
    <mergeCell ref="B5:C5"/>
    <mergeCell ref="B9:C9"/>
    <mergeCell ref="B11:C11"/>
    <mergeCell ref="B13:C13"/>
    <mergeCell ref="B15:C15"/>
  </mergeCells>
  <printOptions/>
  <pageMargins left="0.7480314960629921" right="0.1968503937007874" top="0.71" bottom="0.4724409448818898" header="0.33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65"/>
  <sheetViews>
    <sheetView workbookViewId="0" topLeftCell="A1">
      <selection activeCell="H9" sqref="H9:K9"/>
    </sheetView>
  </sheetViews>
  <sheetFormatPr defaultColWidth="9.00390625" defaultRowHeight="12.75"/>
  <cols>
    <col min="1" max="1" width="6.125" style="392" customWidth="1"/>
    <col min="2" max="6" width="0.6171875" style="392" hidden="1" customWidth="1"/>
    <col min="7" max="7" width="45.375" style="392" customWidth="1"/>
    <col min="8" max="8" width="7.875" style="392" customWidth="1"/>
    <col min="9" max="9" width="9.25390625" style="392" customWidth="1"/>
    <col min="10" max="10" width="8.75390625" style="392" customWidth="1"/>
    <col min="11" max="11" width="18.625" style="392" customWidth="1"/>
    <col min="12" max="12" width="3.25390625" style="392" customWidth="1"/>
    <col min="13" max="13" width="16.875" style="392" customWidth="1"/>
    <col min="14" max="16384" width="9.125" style="392" customWidth="1"/>
  </cols>
  <sheetData>
    <row r="1" spans="8:11" ht="15.75">
      <c r="H1" s="393"/>
      <c r="I1" s="393"/>
      <c r="J1" s="393"/>
      <c r="K1" s="393"/>
    </row>
    <row r="2" spans="1:11" ht="12.75" customHeight="1">
      <c r="A2" s="395"/>
      <c r="B2" s="395"/>
      <c r="C2" s="395"/>
      <c r="D2" s="395"/>
      <c r="E2" s="395"/>
      <c r="F2" s="395"/>
      <c r="G2" s="395"/>
      <c r="H2" s="567" t="s">
        <v>1017</v>
      </c>
      <c r="I2" s="567"/>
      <c r="J2" s="567"/>
      <c r="K2" s="567"/>
    </row>
    <row r="3" spans="1:11" ht="15.75" customHeight="1">
      <c r="A3" s="395"/>
      <c r="B3" s="395"/>
      <c r="C3" s="395"/>
      <c r="D3" s="395"/>
      <c r="E3" s="395"/>
      <c r="F3" s="395"/>
      <c r="G3" s="395"/>
      <c r="I3" s="394"/>
      <c r="J3" s="394"/>
      <c r="K3" s="394" t="s">
        <v>711</v>
      </c>
    </row>
    <row r="4" spans="1:11" ht="15.75" customHeight="1">
      <c r="A4" s="395"/>
      <c r="B4" s="395"/>
      <c r="C4" s="395"/>
      <c r="D4" s="395"/>
      <c r="E4" s="395"/>
      <c r="F4" s="395"/>
      <c r="G4" s="395"/>
      <c r="I4" s="394"/>
      <c r="J4" s="394"/>
      <c r="K4" s="394" t="s">
        <v>710</v>
      </c>
    </row>
    <row r="5" spans="1:11" ht="12.75" customHeight="1">
      <c r="A5" s="395"/>
      <c r="B5" s="395"/>
      <c r="C5" s="395"/>
      <c r="D5" s="395"/>
      <c r="E5" s="395"/>
      <c r="F5" s="395"/>
      <c r="G5" s="395"/>
      <c r="I5" s="394"/>
      <c r="J5" s="394"/>
      <c r="K5" s="394" t="s">
        <v>1018</v>
      </c>
    </row>
    <row r="6" spans="1:11" ht="14.25" customHeight="1">
      <c r="A6" s="395"/>
      <c r="B6" s="395"/>
      <c r="C6" s="395"/>
      <c r="D6" s="395"/>
      <c r="E6" s="395"/>
      <c r="F6" s="395"/>
      <c r="G6" s="395"/>
      <c r="I6" s="394"/>
      <c r="J6" s="394"/>
      <c r="K6" s="394" t="s">
        <v>710</v>
      </c>
    </row>
    <row r="7" spans="1:11" ht="14.25" customHeight="1">
      <c r="A7" s="395"/>
      <c r="B7" s="395"/>
      <c r="C7" s="395"/>
      <c r="D7" s="395"/>
      <c r="E7" s="395"/>
      <c r="F7" s="395"/>
      <c r="G7" s="395"/>
      <c r="I7" s="394"/>
      <c r="J7" s="394"/>
      <c r="K7" s="394" t="s">
        <v>1010</v>
      </c>
    </row>
    <row r="8" spans="1:11" ht="13.5" customHeight="1">
      <c r="A8" s="395"/>
      <c r="B8" s="395"/>
      <c r="C8" s="395"/>
      <c r="D8" s="395"/>
      <c r="E8" s="395"/>
      <c r="F8" s="395"/>
      <c r="G8" s="395"/>
      <c r="H8" s="560" t="s">
        <v>1014</v>
      </c>
      <c r="I8" s="561"/>
      <c r="J8" s="561"/>
      <c r="K8" s="561"/>
    </row>
    <row r="9" spans="1:11" ht="12.75" customHeight="1">
      <c r="A9" s="395"/>
      <c r="B9" s="395"/>
      <c r="C9" s="395"/>
      <c r="D9" s="395"/>
      <c r="E9" s="395"/>
      <c r="F9" s="395"/>
      <c r="G9" s="395"/>
      <c r="H9" s="560" t="s">
        <v>1037</v>
      </c>
      <c r="I9" s="561"/>
      <c r="J9" s="561"/>
      <c r="K9" s="561"/>
    </row>
    <row r="10" spans="1:11" ht="12.75" customHeight="1">
      <c r="A10" s="395"/>
      <c r="B10" s="395"/>
      <c r="C10" s="395"/>
      <c r="D10" s="395"/>
      <c r="E10" s="395"/>
      <c r="F10" s="395"/>
      <c r="G10" s="395"/>
      <c r="H10" s="396"/>
      <c r="I10" s="396"/>
      <c r="J10" s="396"/>
      <c r="K10" s="397"/>
    </row>
    <row r="11" spans="1:11" ht="12.75" customHeight="1">
      <c r="A11" s="395"/>
      <c r="B11" s="395"/>
      <c r="C11" s="395"/>
      <c r="D11" s="395"/>
      <c r="E11" s="395"/>
      <c r="F11" s="395"/>
      <c r="G11" s="395"/>
      <c r="H11" s="396"/>
      <c r="I11" s="396"/>
      <c r="J11" s="396"/>
      <c r="K11" s="398" t="s">
        <v>1019</v>
      </c>
    </row>
    <row r="12" spans="1:11" ht="15" customHeight="1">
      <c r="A12" s="395"/>
      <c r="B12" s="395"/>
      <c r="C12" s="395"/>
      <c r="D12" s="395"/>
      <c r="E12" s="395"/>
      <c r="F12" s="395"/>
      <c r="G12" s="395"/>
      <c r="I12" s="394"/>
      <c r="J12" s="394"/>
      <c r="K12" s="394" t="s">
        <v>711</v>
      </c>
    </row>
    <row r="13" spans="1:11" ht="13.5" customHeight="1">
      <c r="A13" s="395"/>
      <c r="B13" s="395"/>
      <c r="C13" s="395"/>
      <c r="D13" s="395"/>
      <c r="E13" s="395"/>
      <c r="F13" s="395"/>
      <c r="G13" s="395"/>
      <c r="I13" s="394"/>
      <c r="J13" s="394"/>
      <c r="K13" s="394" t="s">
        <v>710</v>
      </c>
    </row>
    <row r="14" spans="1:11" ht="13.5" customHeight="1">
      <c r="A14" s="395"/>
      <c r="B14" s="395"/>
      <c r="C14" s="395"/>
      <c r="D14" s="395"/>
      <c r="E14" s="395"/>
      <c r="F14" s="395"/>
      <c r="G14" s="395"/>
      <c r="I14" s="394"/>
      <c r="J14" s="394"/>
      <c r="K14" s="394" t="s">
        <v>928</v>
      </c>
    </row>
    <row r="15" spans="1:11" ht="13.5" customHeight="1">
      <c r="A15" s="395"/>
      <c r="B15" s="395"/>
      <c r="C15" s="395"/>
      <c r="D15" s="395"/>
      <c r="E15" s="395"/>
      <c r="F15" s="395"/>
      <c r="G15" s="395"/>
      <c r="I15" s="394"/>
      <c r="J15" s="394"/>
      <c r="K15" s="394" t="s">
        <v>713</v>
      </c>
    </row>
    <row r="16" spans="1:11" ht="15" customHeight="1">
      <c r="A16" s="395"/>
      <c r="B16" s="395"/>
      <c r="C16" s="395"/>
      <c r="D16" s="395"/>
      <c r="E16" s="395"/>
      <c r="F16" s="395"/>
      <c r="G16" s="395"/>
      <c r="H16" s="396"/>
      <c r="I16" s="396"/>
      <c r="J16" s="396"/>
      <c r="K16" s="398" t="s">
        <v>714</v>
      </c>
    </row>
    <row r="17" spans="1:11" ht="12.75" customHeight="1">
      <c r="A17" s="395"/>
      <c r="B17" s="395"/>
      <c r="C17" s="395"/>
      <c r="D17" s="395"/>
      <c r="E17" s="395"/>
      <c r="F17" s="395"/>
      <c r="G17" s="395"/>
      <c r="H17" s="395"/>
      <c r="I17" s="395"/>
      <c r="J17" s="395"/>
      <c r="K17" s="399"/>
    </row>
    <row r="18" spans="1:11" ht="29.25" customHeight="1">
      <c r="A18" s="568" t="s">
        <v>836</v>
      </c>
      <c r="B18" s="568"/>
      <c r="C18" s="568"/>
      <c r="D18" s="568"/>
      <c r="E18" s="568"/>
      <c r="F18" s="568"/>
      <c r="G18" s="568"/>
      <c r="H18" s="568"/>
      <c r="I18" s="568"/>
      <c r="J18" s="568"/>
      <c r="K18" s="568"/>
    </row>
    <row r="19" spans="1:11" ht="15" customHeight="1">
      <c r="A19" s="400"/>
      <c r="B19" s="400"/>
      <c r="C19" s="400"/>
      <c r="D19" s="400"/>
      <c r="E19" s="400"/>
      <c r="F19" s="400"/>
      <c r="G19" s="400"/>
      <c r="H19" s="400"/>
      <c r="I19" s="400"/>
      <c r="J19" s="400"/>
      <c r="K19" s="400"/>
    </row>
    <row r="20" spans="1:11" ht="17.25" customHeight="1">
      <c r="A20" s="401"/>
      <c r="B20" s="401"/>
      <c r="C20" s="401"/>
      <c r="D20" s="401"/>
      <c r="E20" s="401"/>
      <c r="F20" s="401"/>
      <c r="G20" s="401"/>
      <c r="H20" s="401"/>
      <c r="I20" s="401"/>
      <c r="J20" s="401"/>
      <c r="K20" s="402" t="s">
        <v>925</v>
      </c>
    </row>
    <row r="21" spans="1:11" ht="21" customHeight="1">
      <c r="A21" s="569" t="s">
        <v>344</v>
      </c>
      <c r="B21" s="571" t="s">
        <v>345</v>
      </c>
      <c r="C21" s="571"/>
      <c r="D21" s="571"/>
      <c r="E21" s="571"/>
      <c r="F21" s="571"/>
      <c r="G21" s="571"/>
      <c r="H21" s="562" t="s">
        <v>837</v>
      </c>
      <c r="I21" s="562" t="s">
        <v>350</v>
      </c>
      <c r="J21" s="562" t="s">
        <v>351</v>
      </c>
      <c r="K21" s="565" t="s">
        <v>346</v>
      </c>
    </row>
    <row r="22" spans="1:11" ht="39" customHeight="1">
      <c r="A22" s="570"/>
      <c r="B22" s="572"/>
      <c r="C22" s="572"/>
      <c r="D22" s="572"/>
      <c r="E22" s="572"/>
      <c r="F22" s="572"/>
      <c r="G22" s="572"/>
      <c r="H22" s="563"/>
      <c r="I22" s="563"/>
      <c r="J22" s="563"/>
      <c r="K22" s="566"/>
    </row>
    <row r="23" spans="1:11" s="407" customFormat="1" ht="11.25" customHeight="1">
      <c r="A23" s="403">
        <v>1</v>
      </c>
      <c r="B23" s="404"/>
      <c r="C23" s="404"/>
      <c r="D23" s="404"/>
      <c r="E23" s="404"/>
      <c r="F23" s="404"/>
      <c r="G23" s="404">
        <v>2</v>
      </c>
      <c r="H23" s="405">
        <v>3</v>
      </c>
      <c r="I23" s="405">
        <v>4</v>
      </c>
      <c r="J23" s="405">
        <v>5</v>
      </c>
      <c r="K23" s="406">
        <v>6</v>
      </c>
    </row>
    <row r="24" spans="1:11" ht="19.5" customHeight="1">
      <c r="A24" s="408" t="s">
        <v>353</v>
      </c>
      <c r="B24" s="564" t="s">
        <v>838</v>
      </c>
      <c r="C24" s="564"/>
      <c r="D24" s="564"/>
      <c r="E24" s="564"/>
      <c r="F24" s="564"/>
      <c r="G24" s="564"/>
      <c r="H24" s="409">
        <v>100</v>
      </c>
      <c r="I24" s="410">
        <v>0</v>
      </c>
      <c r="J24" s="411">
        <v>0</v>
      </c>
      <c r="K24" s="412">
        <f>SUM(K25:K31)</f>
        <v>942329.93032</v>
      </c>
    </row>
    <row r="25" spans="1:11" ht="47.25" customHeight="1">
      <c r="A25" s="413"/>
      <c r="B25" s="558" t="s">
        <v>380</v>
      </c>
      <c r="C25" s="558"/>
      <c r="D25" s="558"/>
      <c r="E25" s="558"/>
      <c r="F25" s="558"/>
      <c r="G25" s="558"/>
      <c r="H25" s="414">
        <v>102</v>
      </c>
      <c r="I25" s="415">
        <v>0</v>
      </c>
      <c r="J25" s="416">
        <v>500</v>
      </c>
      <c r="K25" s="390">
        <v>2811.38</v>
      </c>
    </row>
    <row r="26" spans="1:11" ht="59.25" customHeight="1">
      <c r="A26" s="413"/>
      <c r="B26" s="558" t="s">
        <v>121</v>
      </c>
      <c r="C26" s="558"/>
      <c r="D26" s="558"/>
      <c r="E26" s="558"/>
      <c r="F26" s="558"/>
      <c r="G26" s="558"/>
      <c r="H26" s="414">
        <v>103</v>
      </c>
      <c r="I26" s="415">
        <v>0</v>
      </c>
      <c r="J26" s="416">
        <v>500</v>
      </c>
      <c r="K26" s="390">
        <v>22562</v>
      </c>
    </row>
    <row r="27" spans="1:11" ht="64.5" customHeight="1">
      <c r="A27" s="413"/>
      <c r="B27" s="558" t="s">
        <v>383</v>
      </c>
      <c r="C27" s="558"/>
      <c r="D27" s="558"/>
      <c r="E27" s="558"/>
      <c r="F27" s="558"/>
      <c r="G27" s="558"/>
      <c r="H27" s="414">
        <v>104</v>
      </c>
      <c r="I27" s="415">
        <v>0</v>
      </c>
      <c r="J27" s="416">
        <v>500</v>
      </c>
      <c r="K27" s="390">
        <f>304188.91595-8.99606</f>
        <v>304179.91989</v>
      </c>
    </row>
    <row r="28" spans="1:11" ht="44.25" customHeight="1">
      <c r="A28" s="413"/>
      <c r="B28" s="558" t="s">
        <v>355</v>
      </c>
      <c r="C28" s="558"/>
      <c r="D28" s="558"/>
      <c r="E28" s="558"/>
      <c r="F28" s="558"/>
      <c r="G28" s="558"/>
      <c r="H28" s="414">
        <v>106</v>
      </c>
      <c r="I28" s="415">
        <v>0</v>
      </c>
      <c r="J28" s="416">
        <v>500</v>
      </c>
      <c r="K28" s="390">
        <v>32657.305659999998</v>
      </c>
    </row>
    <row r="29" spans="1:11" ht="30" customHeight="1">
      <c r="A29" s="413"/>
      <c r="B29" s="558" t="s">
        <v>359</v>
      </c>
      <c r="C29" s="558"/>
      <c r="D29" s="558"/>
      <c r="E29" s="558"/>
      <c r="F29" s="558"/>
      <c r="G29" s="558"/>
      <c r="H29" s="414">
        <v>111</v>
      </c>
      <c r="I29" s="415">
        <v>0</v>
      </c>
      <c r="J29" s="416">
        <v>13</v>
      </c>
      <c r="K29" s="390">
        <v>214696.14067000002</v>
      </c>
    </row>
    <row r="30" spans="1:11" ht="15" customHeight="1">
      <c r="A30" s="413"/>
      <c r="B30" s="558" t="s">
        <v>364</v>
      </c>
      <c r="C30" s="558"/>
      <c r="D30" s="558"/>
      <c r="E30" s="558"/>
      <c r="F30" s="558"/>
      <c r="G30" s="558"/>
      <c r="H30" s="414">
        <v>112</v>
      </c>
      <c r="I30" s="415">
        <v>0</v>
      </c>
      <c r="J30" s="416">
        <v>13</v>
      </c>
      <c r="K30" s="390">
        <v>5000</v>
      </c>
    </row>
    <row r="31" spans="1:11" ht="15" customHeight="1">
      <c r="A31" s="413"/>
      <c r="B31" s="558" t="s">
        <v>366</v>
      </c>
      <c r="C31" s="558"/>
      <c r="D31" s="558"/>
      <c r="E31" s="558"/>
      <c r="F31" s="558"/>
      <c r="G31" s="558"/>
      <c r="H31" s="414">
        <v>114</v>
      </c>
      <c r="I31" s="415">
        <v>0</v>
      </c>
      <c r="J31" s="416">
        <v>0</v>
      </c>
      <c r="K31" s="390">
        <v>360423.1841</v>
      </c>
    </row>
    <row r="32" spans="1:11" ht="34.5" customHeight="1">
      <c r="A32" s="417" t="s">
        <v>378</v>
      </c>
      <c r="B32" s="557" t="s">
        <v>839</v>
      </c>
      <c r="C32" s="557"/>
      <c r="D32" s="557"/>
      <c r="E32" s="557"/>
      <c r="F32" s="557"/>
      <c r="G32" s="557"/>
      <c r="H32" s="418">
        <v>300</v>
      </c>
      <c r="I32" s="419">
        <v>0</v>
      </c>
      <c r="J32" s="420">
        <v>0</v>
      </c>
      <c r="K32" s="389">
        <f>SUM(K33:K34)</f>
        <v>81.62727000000001</v>
      </c>
    </row>
    <row r="33" spans="1:11" ht="16.5" customHeight="1">
      <c r="A33" s="413"/>
      <c r="B33" s="558" t="s">
        <v>397</v>
      </c>
      <c r="C33" s="558"/>
      <c r="D33" s="558"/>
      <c r="E33" s="558"/>
      <c r="F33" s="558"/>
      <c r="G33" s="558"/>
      <c r="H33" s="414">
        <v>302</v>
      </c>
      <c r="I33" s="415">
        <v>0</v>
      </c>
      <c r="J33" s="416">
        <v>14</v>
      </c>
      <c r="K33" s="390">
        <v>73.45103</v>
      </c>
    </row>
    <row r="34" spans="1:11" ht="45" customHeight="1">
      <c r="A34" s="413"/>
      <c r="B34" s="558" t="s">
        <v>418</v>
      </c>
      <c r="C34" s="558"/>
      <c r="D34" s="558"/>
      <c r="E34" s="558"/>
      <c r="F34" s="558"/>
      <c r="G34" s="558"/>
      <c r="H34" s="414">
        <v>314</v>
      </c>
      <c r="I34" s="415">
        <v>0</v>
      </c>
      <c r="J34" s="416">
        <v>500</v>
      </c>
      <c r="K34" s="390">
        <v>8.17624</v>
      </c>
    </row>
    <row r="35" spans="1:11" ht="19.5" customHeight="1">
      <c r="A35" s="417" t="s">
        <v>385</v>
      </c>
      <c r="B35" s="557" t="s">
        <v>840</v>
      </c>
      <c r="C35" s="557"/>
      <c r="D35" s="557"/>
      <c r="E35" s="557"/>
      <c r="F35" s="557"/>
      <c r="G35" s="557"/>
      <c r="H35" s="418">
        <v>400</v>
      </c>
      <c r="I35" s="419">
        <v>0</v>
      </c>
      <c r="J35" s="420">
        <v>0</v>
      </c>
      <c r="K35" s="389">
        <f>SUM(K36:K38)</f>
        <v>71175.20966</v>
      </c>
    </row>
    <row r="36" spans="1:11" ht="17.25" customHeight="1">
      <c r="A36" s="413"/>
      <c r="B36" s="558" t="s">
        <v>795</v>
      </c>
      <c r="C36" s="558"/>
      <c r="D36" s="558"/>
      <c r="E36" s="558"/>
      <c r="F36" s="558"/>
      <c r="G36" s="558"/>
      <c r="H36" s="414">
        <v>407</v>
      </c>
      <c r="I36" s="415">
        <v>0</v>
      </c>
      <c r="J36" s="416">
        <v>500</v>
      </c>
      <c r="K36" s="390">
        <v>3715.94018</v>
      </c>
    </row>
    <row r="37" spans="1:11" ht="17.25" customHeight="1">
      <c r="A37" s="413"/>
      <c r="B37" s="558" t="s">
        <v>798</v>
      </c>
      <c r="C37" s="558"/>
      <c r="D37" s="558"/>
      <c r="E37" s="558"/>
      <c r="F37" s="558"/>
      <c r="G37" s="558"/>
      <c r="H37" s="414">
        <v>408</v>
      </c>
      <c r="I37" s="415">
        <v>0</v>
      </c>
      <c r="J37" s="416">
        <v>18</v>
      </c>
      <c r="K37" s="390">
        <v>21809.73018</v>
      </c>
    </row>
    <row r="38" spans="1:13" ht="17.25" customHeight="1">
      <c r="A38" s="413"/>
      <c r="B38" s="558" t="s">
        <v>801</v>
      </c>
      <c r="C38" s="558"/>
      <c r="D38" s="558"/>
      <c r="E38" s="558"/>
      <c r="F38" s="558"/>
      <c r="G38" s="558"/>
      <c r="H38" s="414">
        <v>409</v>
      </c>
      <c r="I38" s="415">
        <v>0</v>
      </c>
      <c r="J38" s="416">
        <v>0</v>
      </c>
      <c r="K38" s="390">
        <v>45649.5393</v>
      </c>
      <c r="M38" s="421"/>
    </row>
    <row r="39" spans="1:11" ht="19.5" customHeight="1">
      <c r="A39" s="417" t="s">
        <v>412</v>
      </c>
      <c r="B39" s="557" t="s">
        <v>841</v>
      </c>
      <c r="C39" s="557"/>
      <c r="D39" s="557"/>
      <c r="E39" s="557"/>
      <c r="F39" s="557"/>
      <c r="G39" s="557"/>
      <c r="H39" s="418">
        <v>500</v>
      </c>
      <c r="I39" s="419">
        <v>0</v>
      </c>
      <c r="J39" s="420">
        <v>0</v>
      </c>
      <c r="K39" s="389">
        <f>SUM(K40:K42)</f>
        <v>1156607.31165</v>
      </c>
    </row>
    <row r="40" spans="1:13" ht="15.75" customHeight="1">
      <c r="A40" s="413"/>
      <c r="B40" s="558" t="s">
        <v>776</v>
      </c>
      <c r="C40" s="558"/>
      <c r="D40" s="558"/>
      <c r="E40" s="558"/>
      <c r="F40" s="558"/>
      <c r="G40" s="558"/>
      <c r="H40" s="414">
        <v>501</v>
      </c>
      <c r="I40" s="415">
        <v>0</v>
      </c>
      <c r="J40" s="416">
        <v>0</v>
      </c>
      <c r="K40" s="390">
        <v>377750.28789</v>
      </c>
      <c r="M40" s="421"/>
    </row>
    <row r="41" spans="1:13" ht="15.75" customHeight="1">
      <c r="A41" s="413"/>
      <c r="B41" s="558" t="s">
        <v>371</v>
      </c>
      <c r="C41" s="558"/>
      <c r="D41" s="558"/>
      <c r="E41" s="558"/>
      <c r="F41" s="558"/>
      <c r="G41" s="558"/>
      <c r="H41" s="414">
        <v>502</v>
      </c>
      <c r="I41" s="415">
        <v>0</v>
      </c>
      <c r="J41" s="416">
        <v>0</v>
      </c>
      <c r="K41" s="390">
        <v>220493.06965</v>
      </c>
      <c r="M41" s="421"/>
    </row>
    <row r="42" spans="1:13" ht="15.75" customHeight="1">
      <c r="A42" s="413"/>
      <c r="B42" s="558" t="s">
        <v>802</v>
      </c>
      <c r="C42" s="558"/>
      <c r="D42" s="558"/>
      <c r="E42" s="558"/>
      <c r="F42" s="558"/>
      <c r="G42" s="558"/>
      <c r="H42" s="414">
        <v>503</v>
      </c>
      <c r="I42" s="415">
        <v>0</v>
      </c>
      <c r="J42" s="416">
        <v>0</v>
      </c>
      <c r="K42" s="390">
        <v>558363.95411</v>
      </c>
      <c r="M42" s="421"/>
    </row>
    <row r="43" spans="1:11" ht="19.5" customHeight="1">
      <c r="A43" s="417" t="s">
        <v>119</v>
      </c>
      <c r="B43" s="557" t="s">
        <v>842</v>
      </c>
      <c r="C43" s="557"/>
      <c r="D43" s="557"/>
      <c r="E43" s="557"/>
      <c r="F43" s="557"/>
      <c r="G43" s="557"/>
      <c r="H43" s="418">
        <v>700</v>
      </c>
      <c r="I43" s="419">
        <v>0</v>
      </c>
      <c r="J43" s="420">
        <v>0</v>
      </c>
      <c r="K43" s="389">
        <f>SUM(K44:K47)</f>
        <v>3025717.90175</v>
      </c>
    </row>
    <row r="44" spans="1:11" ht="20.25" customHeight="1">
      <c r="A44" s="413"/>
      <c r="B44" s="558" t="s">
        <v>419</v>
      </c>
      <c r="C44" s="558"/>
      <c r="D44" s="558"/>
      <c r="E44" s="558"/>
      <c r="F44" s="558"/>
      <c r="G44" s="558"/>
      <c r="H44" s="414">
        <v>701</v>
      </c>
      <c r="I44" s="415">
        <v>0</v>
      </c>
      <c r="J44" s="416">
        <v>0</v>
      </c>
      <c r="K44" s="390">
        <v>1128074.86379</v>
      </c>
    </row>
    <row r="45" spans="1:11" ht="17.25" customHeight="1">
      <c r="A45" s="413"/>
      <c r="B45" s="558" t="s">
        <v>490</v>
      </c>
      <c r="C45" s="558"/>
      <c r="D45" s="558"/>
      <c r="E45" s="558"/>
      <c r="F45" s="558"/>
      <c r="G45" s="558"/>
      <c r="H45" s="414">
        <v>702</v>
      </c>
      <c r="I45" s="415">
        <v>0</v>
      </c>
      <c r="J45" s="416">
        <v>0</v>
      </c>
      <c r="K45" s="390">
        <f>1843015.15664+8.99606</f>
        <v>1843024.1527</v>
      </c>
    </row>
    <row r="46" spans="1:11" ht="17.25" customHeight="1">
      <c r="A46" s="413"/>
      <c r="B46" s="558" t="s">
        <v>504</v>
      </c>
      <c r="C46" s="558"/>
      <c r="D46" s="558"/>
      <c r="E46" s="558"/>
      <c r="F46" s="558"/>
      <c r="G46" s="558"/>
      <c r="H46" s="414">
        <v>707</v>
      </c>
      <c r="I46" s="415">
        <v>0</v>
      </c>
      <c r="J46" s="416">
        <v>0</v>
      </c>
      <c r="K46" s="390">
        <v>13345.61705</v>
      </c>
    </row>
    <row r="47" spans="1:11" ht="16.5" customHeight="1">
      <c r="A47" s="413"/>
      <c r="B47" s="558" t="s">
        <v>400</v>
      </c>
      <c r="C47" s="558"/>
      <c r="D47" s="558"/>
      <c r="E47" s="558"/>
      <c r="F47" s="558"/>
      <c r="G47" s="558"/>
      <c r="H47" s="414">
        <v>709</v>
      </c>
      <c r="I47" s="415">
        <v>0</v>
      </c>
      <c r="J47" s="416">
        <v>0</v>
      </c>
      <c r="K47" s="390">
        <v>41273.26821</v>
      </c>
    </row>
    <row r="48" spans="1:11" ht="28.5" customHeight="1">
      <c r="A48" s="417" t="s">
        <v>125</v>
      </c>
      <c r="B48" s="557" t="s">
        <v>843</v>
      </c>
      <c r="C48" s="557"/>
      <c r="D48" s="557"/>
      <c r="E48" s="557"/>
      <c r="F48" s="557"/>
      <c r="G48" s="557"/>
      <c r="H48" s="418">
        <v>800</v>
      </c>
      <c r="I48" s="419">
        <v>0</v>
      </c>
      <c r="J48" s="420">
        <v>0</v>
      </c>
      <c r="K48" s="389">
        <f>SUM(K49:K50)</f>
        <v>99403.7743</v>
      </c>
    </row>
    <row r="49" spans="1:11" ht="16.5" customHeight="1">
      <c r="A49" s="413"/>
      <c r="B49" s="558" t="s">
        <v>512</v>
      </c>
      <c r="C49" s="558"/>
      <c r="D49" s="558"/>
      <c r="E49" s="558"/>
      <c r="F49" s="558"/>
      <c r="G49" s="558"/>
      <c r="H49" s="414">
        <v>801</v>
      </c>
      <c r="I49" s="415">
        <v>0</v>
      </c>
      <c r="J49" s="416">
        <v>0</v>
      </c>
      <c r="K49" s="390">
        <v>90866.05538</v>
      </c>
    </row>
    <row r="50" spans="1:11" ht="29.25" customHeight="1">
      <c r="A50" s="413"/>
      <c r="B50" s="558" t="s">
        <v>403</v>
      </c>
      <c r="C50" s="558"/>
      <c r="D50" s="558"/>
      <c r="E50" s="558"/>
      <c r="F50" s="558"/>
      <c r="G50" s="558"/>
      <c r="H50" s="414">
        <v>806</v>
      </c>
      <c r="I50" s="415">
        <v>0</v>
      </c>
      <c r="J50" s="416">
        <v>500</v>
      </c>
      <c r="K50" s="390">
        <v>8537.71892</v>
      </c>
    </row>
    <row r="51" spans="1:11" ht="34.5" customHeight="1">
      <c r="A51" s="417" t="s">
        <v>129</v>
      </c>
      <c r="B51" s="557" t="s">
        <v>844</v>
      </c>
      <c r="C51" s="557"/>
      <c r="D51" s="557"/>
      <c r="E51" s="557"/>
      <c r="F51" s="557"/>
      <c r="G51" s="557"/>
      <c r="H51" s="418">
        <v>900</v>
      </c>
      <c r="I51" s="419">
        <v>0</v>
      </c>
      <c r="J51" s="420">
        <v>0</v>
      </c>
      <c r="K51" s="389">
        <f>SUM(K52:K57)</f>
        <v>1020266.7287099999</v>
      </c>
    </row>
    <row r="52" spans="1:11" ht="15.75" customHeight="1">
      <c r="A52" s="413"/>
      <c r="B52" s="558" t="s">
        <v>40</v>
      </c>
      <c r="C52" s="558"/>
      <c r="D52" s="558"/>
      <c r="E52" s="558"/>
      <c r="F52" s="558"/>
      <c r="G52" s="558"/>
      <c r="H52" s="414">
        <v>901</v>
      </c>
      <c r="I52" s="415">
        <v>0</v>
      </c>
      <c r="J52" s="416">
        <v>0</v>
      </c>
      <c r="K52" s="390">
        <v>272636.31243</v>
      </c>
    </row>
    <row r="53" spans="1:11" ht="17.25" customHeight="1">
      <c r="A53" s="413"/>
      <c r="B53" s="558" t="s">
        <v>43</v>
      </c>
      <c r="C53" s="558"/>
      <c r="D53" s="558"/>
      <c r="E53" s="558"/>
      <c r="F53" s="558"/>
      <c r="G53" s="558"/>
      <c r="H53" s="414">
        <v>902</v>
      </c>
      <c r="I53" s="415">
        <v>0</v>
      </c>
      <c r="J53" s="416">
        <v>0</v>
      </c>
      <c r="K53" s="390">
        <v>307132.92027</v>
      </c>
    </row>
    <row r="54" spans="1:11" ht="27" customHeight="1">
      <c r="A54" s="413"/>
      <c r="B54" s="558" t="s">
        <v>46</v>
      </c>
      <c r="C54" s="558"/>
      <c r="D54" s="558"/>
      <c r="E54" s="558"/>
      <c r="F54" s="558"/>
      <c r="G54" s="558"/>
      <c r="H54" s="414">
        <v>903</v>
      </c>
      <c r="I54" s="415">
        <v>0</v>
      </c>
      <c r="J54" s="416">
        <v>1</v>
      </c>
      <c r="K54" s="390">
        <v>2470.59893</v>
      </c>
    </row>
    <row r="55" spans="1:11" ht="16.5" customHeight="1">
      <c r="A55" s="413"/>
      <c r="B55" s="558" t="s">
        <v>47</v>
      </c>
      <c r="C55" s="558"/>
      <c r="D55" s="558"/>
      <c r="E55" s="558"/>
      <c r="F55" s="558"/>
      <c r="G55" s="558"/>
      <c r="H55" s="414">
        <v>904</v>
      </c>
      <c r="I55" s="415">
        <v>0</v>
      </c>
      <c r="J55" s="416">
        <v>0</v>
      </c>
      <c r="K55" s="390">
        <v>177566.72196</v>
      </c>
    </row>
    <row r="56" spans="1:11" ht="16.5" customHeight="1">
      <c r="A56" s="413"/>
      <c r="B56" s="558" t="s">
        <v>49</v>
      </c>
      <c r="C56" s="558"/>
      <c r="D56" s="558"/>
      <c r="E56" s="558"/>
      <c r="F56" s="558"/>
      <c r="G56" s="558"/>
      <c r="H56" s="414">
        <v>908</v>
      </c>
      <c r="I56" s="415">
        <v>0</v>
      </c>
      <c r="J56" s="416">
        <v>0</v>
      </c>
      <c r="K56" s="390">
        <v>15137.73772</v>
      </c>
    </row>
    <row r="57" spans="1:11" ht="15.75" customHeight="1">
      <c r="A57" s="413"/>
      <c r="B57" s="558" t="s">
        <v>404</v>
      </c>
      <c r="C57" s="558"/>
      <c r="D57" s="558"/>
      <c r="E57" s="558"/>
      <c r="F57" s="558"/>
      <c r="G57" s="558"/>
      <c r="H57" s="414">
        <v>910</v>
      </c>
      <c r="I57" s="415">
        <v>0</v>
      </c>
      <c r="J57" s="416">
        <v>0</v>
      </c>
      <c r="K57" s="390">
        <v>245322.4374</v>
      </c>
    </row>
    <row r="58" spans="1:11" ht="19.5" customHeight="1">
      <c r="A58" s="417" t="s">
        <v>133</v>
      </c>
      <c r="B58" s="557" t="s">
        <v>845</v>
      </c>
      <c r="C58" s="557"/>
      <c r="D58" s="557"/>
      <c r="E58" s="557"/>
      <c r="F58" s="557"/>
      <c r="G58" s="557"/>
      <c r="H58" s="418">
        <v>1000</v>
      </c>
      <c r="I58" s="419">
        <v>0</v>
      </c>
      <c r="J58" s="420">
        <v>0</v>
      </c>
      <c r="K58" s="389">
        <f>SUM(K59:K63)</f>
        <v>1123320.8587699998</v>
      </c>
    </row>
    <row r="59" spans="1:11" ht="15.75" customHeight="1">
      <c r="A59" s="413"/>
      <c r="B59" s="558" t="s">
        <v>59</v>
      </c>
      <c r="C59" s="558"/>
      <c r="D59" s="558"/>
      <c r="E59" s="558"/>
      <c r="F59" s="558"/>
      <c r="G59" s="558"/>
      <c r="H59" s="414">
        <v>1001</v>
      </c>
      <c r="I59" s="415">
        <v>0</v>
      </c>
      <c r="J59" s="416">
        <v>5</v>
      </c>
      <c r="K59" s="390">
        <v>3585.463</v>
      </c>
    </row>
    <row r="60" spans="1:11" ht="15.75" customHeight="1">
      <c r="A60" s="413"/>
      <c r="B60" s="558" t="s">
        <v>63</v>
      </c>
      <c r="C60" s="558"/>
      <c r="D60" s="558"/>
      <c r="E60" s="558"/>
      <c r="F60" s="558"/>
      <c r="G60" s="558"/>
      <c r="H60" s="414">
        <v>1002</v>
      </c>
      <c r="I60" s="415">
        <v>0</v>
      </c>
      <c r="J60" s="416">
        <v>0</v>
      </c>
      <c r="K60" s="390">
        <v>75114.257</v>
      </c>
    </row>
    <row r="61" spans="1:11" ht="15.75" customHeight="1">
      <c r="A61" s="422"/>
      <c r="B61" s="559" t="s">
        <v>65</v>
      </c>
      <c r="C61" s="559"/>
      <c r="D61" s="559"/>
      <c r="E61" s="559"/>
      <c r="F61" s="559"/>
      <c r="G61" s="559"/>
      <c r="H61" s="423">
        <v>1003</v>
      </c>
      <c r="I61" s="424">
        <v>0</v>
      </c>
      <c r="J61" s="425">
        <v>0</v>
      </c>
      <c r="K61" s="391">
        <f>852146.60269+24000</f>
        <v>876146.60269</v>
      </c>
    </row>
    <row r="62" spans="1:11" ht="15.75" customHeight="1">
      <c r="A62" s="422"/>
      <c r="B62" s="559" t="s">
        <v>700</v>
      </c>
      <c r="C62" s="559"/>
      <c r="D62" s="559"/>
      <c r="E62" s="559"/>
      <c r="F62" s="559"/>
      <c r="G62" s="559"/>
      <c r="H62" s="423">
        <v>1004</v>
      </c>
      <c r="I62" s="424">
        <v>0</v>
      </c>
      <c r="J62" s="425">
        <v>0</v>
      </c>
      <c r="K62" s="391">
        <f>149336.6</f>
        <v>149336.6</v>
      </c>
    </row>
    <row r="63" spans="1:11" ht="15.75" customHeight="1">
      <c r="A63" s="422"/>
      <c r="B63" s="559" t="s">
        <v>408</v>
      </c>
      <c r="C63" s="559"/>
      <c r="D63" s="559"/>
      <c r="E63" s="559"/>
      <c r="F63" s="559"/>
      <c r="G63" s="559"/>
      <c r="H63" s="423">
        <v>1006</v>
      </c>
      <c r="I63" s="424">
        <v>0</v>
      </c>
      <c r="J63" s="425">
        <v>0</v>
      </c>
      <c r="K63" s="391">
        <v>19137.93608</v>
      </c>
    </row>
    <row r="64" spans="1:11" ht="19.5" customHeight="1">
      <c r="A64" s="426"/>
      <c r="B64" s="450" t="s">
        <v>846</v>
      </c>
      <c r="C64" s="450"/>
      <c r="D64" s="450"/>
      <c r="E64" s="450"/>
      <c r="F64" s="450"/>
      <c r="G64" s="451" t="s">
        <v>869</v>
      </c>
      <c r="H64" s="427"/>
      <c r="I64" s="427"/>
      <c r="J64" s="427"/>
      <c r="K64" s="428">
        <f>K58+K51+K48+K43+K39+K35+K32+K24</f>
        <v>7438903.34243</v>
      </c>
    </row>
    <row r="65" ht="15">
      <c r="K65" s="429"/>
    </row>
  </sheetData>
  <sheetProtection/>
  <mergeCells count="50">
    <mergeCell ref="B31:G31"/>
    <mergeCell ref="B34:G34"/>
    <mergeCell ref="I21:I22"/>
    <mergeCell ref="J21:J22"/>
    <mergeCell ref="K21:K22"/>
    <mergeCell ref="H2:K2"/>
    <mergeCell ref="A18:K18"/>
    <mergeCell ref="A21:A22"/>
    <mergeCell ref="B21:G22"/>
    <mergeCell ref="H8:K8"/>
    <mergeCell ref="H9:K9"/>
    <mergeCell ref="H21:H22"/>
    <mergeCell ref="B35:G35"/>
    <mergeCell ref="B32:G32"/>
    <mergeCell ref="B33:G33"/>
    <mergeCell ref="B28:G28"/>
    <mergeCell ref="B29:G29"/>
    <mergeCell ref="B24:G24"/>
    <mergeCell ref="B25:G25"/>
    <mergeCell ref="B26:G26"/>
    <mergeCell ref="B27:G27"/>
    <mergeCell ref="B30:G30"/>
    <mergeCell ref="B50:G50"/>
    <mergeCell ref="B51:G51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60:G60"/>
    <mergeCell ref="B61:G61"/>
    <mergeCell ref="B54:G54"/>
    <mergeCell ref="B55:G55"/>
    <mergeCell ref="B46:G46"/>
    <mergeCell ref="B47:G47"/>
    <mergeCell ref="B48:G48"/>
    <mergeCell ref="B49:G49"/>
    <mergeCell ref="B62:G62"/>
    <mergeCell ref="B63:G63"/>
    <mergeCell ref="B52:G52"/>
    <mergeCell ref="B53:G53"/>
    <mergeCell ref="B58:G58"/>
    <mergeCell ref="B59:G59"/>
    <mergeCell ref="B56:G56"/>
    <mergeCell ref="B57:G57"/>
  </mergeCells>
  <printOptions/>
  <pageMargins left="0.7874015748031497" right="0.1968503937007874" top="0.5905511811023623" bottom="0.3937007874015748" header="0.35433070866141736" footer="0.31496062992125984"/>
  <pageSetup fitToHeight="0" horizontalDpi="600" verticalDpi="600" orientation="portrait" paperSize="9" scale="95" r:id="rId1"/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826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5.125" style="100" customWidth="1"/>
    <col min="2" max="3" width="0.74609375" style="100" hidden="1" customWidth="1"/>
    <col min="4" max="6" width="0.6171875" style="100" hidden="1" customWidth="1"/>
    <col min="7" max="7" width="0.74609375" style="100" hidden="1" customWidth="1"/>
    <col min="8" max="8" width="54.625" style="100" customWidth="1"/>
    <col min="9" max="9" width="8.375" style="99" customWidth="1"/>
    <col min="10" max="10" width="8.125" style="99" customWidth="1"/>
    <col min="11" max="11" width="10.00390625" style="99" customWidth="1"/>
    <col min="12" max="12" width="6.625" style="99" customWidth="1"/>
    <col min="13" max="13" width="19.00390625" style="99" customWidth="1"/>
    <col min="14" max="14" width="21.375" style="99" customWidth="1"/>
    <col min="15" max="15" width="18.625" style="99" customWidth="1"/>
    <col min="16" max="16" width="1.75390625" style="98" customWidth="1"/>
    <col min="17" max="16384" width="9.125" style="98" customWidth="1"/>
  </cols>
  <sheetData>
    <row r="1" spans="1:15" ht="15">
      <c r="A1" s="161"/>
      <c r="B1" s="161"/>
      <c r="C1" s="161"/>
      <c r="D1" s="161"/>
      <c r="E1" s="161"/>
      <c r="F1" s="161"/>
      <c r="G1" s="161"/>
      <c r="H1" s="161"/>
      <c r="I1" s="133"/>
      <c r="J1" s="133"/>
      <c r="K1" s="133"/>
      <c r="L1" s="163"/>
      <c r="M1" s="163"/>
      <c r="N1" s="162"/>
      <c r="O1" s="162"/>
    </row>
    <row r="2" spans="1:15" ht="15.75">
      <c r="A2" s="161"/>
      <c r="B2" s="161"/>
      <c r="C2" s="161"/>
      <c r="D2" s="161"/>
      <c r="E2" s="161"/>
      <c r="F2" s="161"/>
      <c r="G2" s="161"/>
      <c r="H2" s="161"/>
      <c r="I2" s="133"/>
      <c r="J2" s="133"/>
      <c r="K2" s="133"/>
      <c r="L2" s="133"/>
      <c r="M2" s="452"/>
      <c r="N2" s="452"/>
      <c r="O2" s="446" t="s">
        <v>342</v>
      </c>
    </row>
    <row r="3" spans="1:15" ht="15.75">
      <c r="A3" s="161"/>
      <c r="B3" s="161"/>
      <c r="C3" s="161"/>
      <c r="D3" s="161"/>
      <c r="E3" s="161"/>
      <c r="F3" s="161"/>
      <c r="G3" s="161"/>
      <c r="H3" s="161"/>
      <c r="I3" s="133"/>
      <c r="J3" s="133"/>
      <c r="K3" s="133"/>
      <c r="L3" s="133"/>
      <c r="M3" s="452"/>
      <c r="N3" s="452"/>
      <c r="O3" s="30" t="s">
        <v>711</v>
      </c>
    </row>
    <row r="4" spans="1:15" ht="15.75">
      <c r="A4" s="161"/>
      <c r="B4" s="161"/>
      <c r="C4" s="161"/>
      <c r="D4" s="161"/>
      <c r="E4" s="161"/>
      <c r="F4" s="161"/>
      <c r="G4" s="161"/>
      <c r="H4" s="161"/>
      <c r="I4" s="133"/>
      <c r="J4" s="133"/>
      <c r="K4" s="133"/>
      <c r="L4" s="133"/>
      <c r="M4" s="452"/>
      <c r="N4" s="452"/>
      <c r="O4" s="30" t="s">
        <v>710</v>
      </c>
    </row>
    <row r="5" spans="1:15" ht="15.75">
      <c r="A5" s="161"/>
      <c r="B5" s="161"/>
      <c r="C5" s="161"/>
      <c r="D5" s="161"/>
      <c r="E5" s="161"/>
      <c r="F5" s="161"/>
      <c r="G5" s="161"/>
      <c r="H5" s="161"/>
      <c r="I5" s="133"/>
      <c r="J5" s="133"/>
      <c r="K5" s="133"/>
      <c r="L5" s="133"/>
      <c r="M5" s="452"/>
      <c r="N5" s="452"/>
      <c r="O5" s="453" t="s">
        <v>1018</v>
      </c>
    </row>
    <row r="6" spans="1:15" ht="15.75">
      <c r="A6" s="161"/>
      <c r="B6" s="161"/>
      <c r="C6" s="161"/>
      <c r="D6" s="161"/>
      <c r="E6" s="161"/>
      <c r="F6" s="161"/>
      <c r="G6" s="161"/>
      <c r="H6" s="161"/>
      <c r="I6" s="133"/>
      <c r="J6" s="133"/>
      <c r="K6" s="133"/>
      <c r="L6" s="133"/>
      <c r="M6" s="573" t="s">
        <v>710</v>
      </c>
      <c r="N6" s="574"/>
      <c r="O6" s="574"/>
    </row>
    <row r="7" spans="1:15" ht="15.75">
      <c r="A7" s="161"/>
      <c r="B7" s="161"/>
      <c r="C7" s="161"/>
      <c r="D7" s="161"/>
      <c r="E7" s="161"/>
      <c r="F7" s="161"/>
      <c r="G7" s="161"/>
      <c r="H7" s="161"/>
      <c r="I7" s="133"/>
      <c r="J7" s="133"/>
      <c r="K7" s="133"/>
      <c r="L7" s="133"/>
      <c r="M7" s="454"/>
      <c r="N7" s="455"/>
      <c r="O7" s="455" t="s">
        <v>1010</v>
      </c>
    </row>
    <row r="8" spans="1:15" ht="15.75">
      <c r="A8" s="161"/>
      <c r="B8" s="161"/>
      <c r="C8" s="161"/>
      <c r="D8" s="161"/>
      <c r="E8" s="161"/>
      <c r="F8" s="161"/>
      <c r="G8" s="161"/>
      <c r="H8" s="161"/>
      <c r="I8" s="133"/>
      <c r="J8" s="133"/>
      <c r="K8" s="133"/>
      <c r="L8" s="133"/>
      <c r="M8" s="452"/>
      <c r="N8" s="452"/>
      <c r="O8" s="453" t="s">
        <v>1014</v>
      </c>
    </row>
    <row r="9" spans="1:15" ht="15.75">
      <c r="A9" s="161"/>
      <c r="B9" s="161"/>
      <c r="C9" s="161"/>
      <c r="D9" s="161"/>
      <c r="E9" s="161"/>
      <c r="F9" s="161"/>
      <c r="G9" s="161"/>
      <c r="H9" s="161"/>
      <c r="I9" s="133"/>
      <c r="J9" s="133"/>
      <c r="K9" s="133"/>
      <c r="L9" s="133"/>
      <c r="M9" s="452"/>
      <c r="N9" s="452"/>
      <c r="O9" s="453" t="s">
        <v>1038</v>
      </c>
    </row>
    <row r="10" spans="1:15" ht="15.75">
      <c r="A10" s="161"/>
      <c r="B10" s="161"/>
      <c r="C10" s="161"/>
      <c r="D10" s="161"/>
      <c r="E10" s="161"/>
      <c r="F10" s="161"/>
      <c r="G10" s="161"/>
      <c r="H10" s="161"/>
      <c r="I10" s="133"/>
      <c r="J10" s="133"/>
      <c r="K10" s="133"/>
      <c r="L10" s="133"/>
      <c r="M10" s="452"/>
      <c r="N10" s="452"/>
      <c r="O10" s="456"/>
    </row>
    <row r="11" spans="1:15" ht="15.75">
      <c r="A11" s="157"/>
      <c r="B11" s="157"/>
      <c r="C11" s="157"/>
      <c r="D11" s="157"/>
      <c r="E11" s="157"/>
      <c r="F11" s="157"/>
      <c r="G11" s="157"/>
      <c r="H11" s="157"/>
      <c r="I11" s="156"/>
      <c r="J11" s="156"/>
      <c r="K11" s="156"/>
      <c r="L11" s="156"/>
      <c r="M11" s="457"/>
      <c r="N11" s="457"/>
      <c r="O11" s="446" t="s">
        <v>1020</v>
      </c>
    </row>
    <row r="12" spans="1:15" ht="15.75">
      <c r="A12" s="157"/>
      <c r="B12" s="157"/>
      <c r="C12" s="157"/>
      <c r="D12" s="157"/>
      <c r="E12" s="157"/>
      <c r="F12" s="157"/>
      <c r="G12" s="157"/>
      <c r="H12" s="157"/>
      <c r="I12" s="156"/>
      <c r="J12" s="156"/>
      <c r="K12" s="156"/>
      <c r="L12" s="156"/>
      <c r="M12" s="457"/>
      <c r="N12" s="457"/>
      <c r="O12" s="30" t="s">
        <v>711</v>
      </c>
    </row>
    <row r="13" spans="1:15" ht="15.75">
      <c r="A13" s="157"/>
      <c r="B13" s="157"/>
      <c r="C13" s="157"/>
      <c r="D13" s="157"/>
      <c r="E13" s="157"/>
      <c r="F13" s="157"/>
      <c r="G13" s="157"/>
      <c r="H13" s="157"/>
      <c r="I13" s="156"/>
      <c r="J13" s="156"/>
      <c r="K13" s="156"/>
      <c r="L13" s="156"/>
      <c r="M13" s="457"/>
      <c r="N13" s="457"/>
      <c r="O13" s="30" t="s">
        <v>710</v>
      </c>
    </row>
    <row r="14" spans="1:15" ht="15.75">
      <c r="A14" s="157"/>
      <c r="B14" s="157"/>
      <c r="C14" s="157"/>
      <c r="D14" s="157"/>
      <c r="E14" s="157"/>
      <c r="F14" s="157"/>
      <c r="G14" s="157"/>
      <c r="H14" s="157"/>
      <c r="I14" s="156"/>
      <c r="J14" s="156"/>
      <c r="K14" s="156"/>
      <c r="L14" s="156"/>
      <c r="M14" s="457"/>
      <c r="N14" s="457"/>
      <c r="O14" s="30" t="s">
        <v>928</v>
      </c>
    </row>
    <row r="15" spans="1:15" ht="15.75">
      <c r="A15" s="157"/>
      <c r="B15" s="157"/>
      <c r="C15" s="157"/>
      <c r="D15" s="157"/>
      <c r="E15" s="157"/>
      <c r="F15" s="157"/>
      <c r="G15" s="157"/>
      <c r="H15" s="157"/>
      <c r="I15" s="156"/>
      <c r="J15" s="156"/>
      <c r="K15" s="156"/>
      <c r="L15" s="156"/>
      <c r="M15" s="457"/>
      <c r="N15" s="457"/>
      <c r="O15" s="453" t="s">
        <v>1021</v>
      </c>
    </row>
    <row r="16" spans="1:15" ht="15.75">
      <c r="A16" s="157"/>
      <c r="B16" s="157"/>
      <c r="C16" s="157"/>
      <c r="D16" s="157"/>
      <c r="E16" s="157"/>
      <c r="F16" s="157"/>
      <c r="G16" s="157"/>
      <c r="H16" s="157"/>
      <c r="I16" s="156"/>
      <c r="J16" s="156"/>
      <c r="K16" s="156"/>
      <c r="L16" s="156"/>
      <c r="M16" s="457"/>
      <c r="N16" s="457"/>
      <c r="O16" s="453" t="s">
        <v>1022</v>
      </c>
    </row>
    <row r="17" spans="1:15" ht="15">
      <c r="A17" s="157"/>
      <c r="B17" s="157"/>
      <c r="C17" s="157"/>
      <c r="D17" s="157"/>
      <c r="E17" s="157"/>
      <c r="F17" s="157"/>
      <c r="G17" s="157"/>
      <c r="H17" s="157"/>
      <c r="I17" s="156"/>
      <c r="J17" s="156"/>
      <c r="K17" s="156"/>
      <c r="L17" s="156"/>
      <c r="M17" s="155"/>
      <c r="N17" s="155"/>
      <c r="O17" s="155"/>
    </row>
    <row r="18" spans="1:15" ht="34.5" customHeight="1">
      <c r="A18" s="575" t="s">
        <v>343</v>
      </c>
      <c r="B18" s="575"/>
      <c r="C18" s="575"/>
      <c r="D18" s="575"/>
      <c r="E18" s="575"/>
      <c r="F18" s="575"/>
      <c r="G18" s="575"/>
      <c r="H18" s="575"/>
      <c r="I18" s="575"/>
      <c r="J18" s="575"/>
      <c r="K18" s="575"/>
      <c r="L18" s="575"/>
      <c r="M18" s="575"/>
      <c r="N18" s="575"/>
      <c r="O18" s="575"/>
    </row>
    <row r="19" spans="1:15" ht="21.75" customHeight="1">
      <c r="A19" s="576"/>
      <c r="B19" s="576"/>
      <c r="C19" s="576"/>
      <c r="D19" s="576"/>
      <c r="E19" s="576"/>
      <c r="F19" s="576"/>
      <c r="G19" s="576"/>
      <c r="H19" s="576"/>
      <c r="I19" s="576"/>
      <c r="J19" s="576"/>
      <c r="K19" s="576"/>
      <c r="L19" s="576"/>
      <c r="M19" s="154"/>
      <c r="N19" s="154"/>
      <c r="O19" s="153" t="s">
        <v>925</v>
      </c>
    </row>
    <row r="20" spans="1:15" s="152" customFormat="1" ht="18" customHeight="1">
      <c r="A20" s="577" t="s">
        <v>344</v>
      </c>
      <c r="B20" s="580" t="s">
        <v>345</v>
      </c>
      <c r="C20" s="580"/>
      <c r="D20" s="580"/>
      <c r="E20" s="580"/>
      <c r="F20" s="580"/>
      <c r="G20" s="580"/>
      <c r="H20" s="580"/>
      <c r="I20" s="583" t="s">
        <v>340</v>
      </c>
      <c r="J20" s="583"/>
      <c r="K20" s="583"/>
      <c r="L20" s="583"/>
      <c r="M20" s="580" t="s">
        <v>346</v>
      </c>
      <c r="N20" s="580" t="s">
        <v>347</v>
      </c>
      <c r="O20" s="584"/>
    </row>
    <row r="21" spans="1:15" s="152" customFormat="1" ht="54.75" customHeight="1">
      <c r="A21" s="578"/>
      <c r="B21" s="581"/>
      <c r="C21" s="581"/>
      <c r="D21" s="581"/>
      <c r="E21" s="581"/>
      <c r="F21" s="581"/>
      <c r="G21" s="581"/>
      <c r="H21" s="581"/>
      <c r="I21" s="581" t="s">
        <v>1024</v>
      </c>
      <c r="J21" s="581" t="s">
        <v>1023</v>
      </c>
      <c r="K21" s="581" t="s">
        <v>350</v>
      </c>
      <c r="L21" s="581" t="s">
        <v>1025</v>
      </c>
      <c r="M21" s="581"/>
      <c r="N21" s="582" t="s">
        <v>352</v>
      </c>
      <c r="O21" s="586" t="s">
        <v>594</v>
      </c>
    </row>
    <row r="22" spans="1:15" s="152" customFormat="1" ht="29.25" customHeight="1">
      <c r="A22" s="579"/>
      <c r="B22" s="582"/>
      <c r="C22" s="582"/>
      <c r="D22" s="582"/>
      <c r="E22" s="582"/>
      <c r="F22" s="582"/>
      <c r="G22" s="582"/>
      <c r="H22" s="582"/>
      <c r="I22" s="582"/>
      <c r="J22" s="582"/>
      <c r="K22" s="582"/>
      <c r="L22" s="582"/>
      <c r="M22" s="582"/>
      <c r="N22" s="585"/>
      <c r="O22" s="587"/>
    </row>
    <row r="23" spans="1:15" s="133" customFormat="1" ht="12.75" customHeight="1">
      <c r="A23" s="151">
        <v>1</v>
      </c>
      <c r="B23" s="150"/>
      <c r="C23" s="150"/>
      <c r="D23" s="150"/>
      <c r="E23" s="150"/>
      <c r="F23" s="150"/>
      <c r="G23" s="150">
        <v>2</v>
      </c>
      <c r="H23" s="150">
        <v>2</v>
      </c>
      <c r="I23" s="150">
        <v>3</v>
      </c>
      <c r="J23" s="150">
        <v>4</v>
      </c>
      <c r="K23" s="150">
        <v>5</v>
      </c>
      <c r="L23" s="150">
        <v>6</v>
      </c>
      <c r="M23" s="150">
        <v>7</v>
      </c>
      <c r="N23" s="150">
        <v>8</v>
      </c>
      <c r="O23" s="149">
        <v>9</v>
      </c>
    </row>
    <row r="24" spans="1:15" s="133" customFormat="1" ht="45.75" customHeight="1">
      <c r="A24" s="148" t="s">
        <v>353</v>
      </c>
      <c r="B24" s="588" t="s">
        <v>354</v>
      </c>
      <c r="C24" s="588"/>
      <c r="D24" s="588"/>
      <c r="E24" s="588"/>
      <c r="F24" s="588"/>
      <c r="G24" s="588"/>
      <c r="H24" s="588"/>
      <c r="I24" s="145">
        <v>900</v>
      </c>
      <c r="J24" s="147">
        <v>0</v>
      </c>
      <c r="K24" s="146">
        <v>0</v>
      </c>
      <c r="L24" s="145">
        <v>0</v>
      </c>
      <c r="M24" s="144">
        <v>408029.31057000003</v>
      </c>
      <c r="N24" s="144">
        <v>12160.334</v>
      </c>
      <c r="O24" s="143">
        <v>0</v>
      </c>
    </row>
    <row r="25" spans="1:15" s="133" customFormat="1" ht="45" customHeight="1">
      <c r="A25" s="136"/>
      <c r="B25" s="458"/>
      <c r="C25" s="589" t="s">
        <v>355</v>
      </c>
      <c r="D25" s="589"/>
      <c r="E25" s="589"/>
      <c r="F25" s="589"/>
      <c r="G25" s="589"/>
      <c r="H25" s="589"/>
      <c r="I25" s="108">
        <v>900</v>
      </c>
      <c r="J25" s="110">
        <v>106</v>
      </c>
      <c r="K25" s="124">
        <v>0</v>
      </c>
      <c r="L25" s="108">
        <v>0</v>
      </c>
      <c r="M25" s="135">
        <v>17431.252239999998</v>
      </c>
      <c r="N25" s="135">
        <v>12160.334</v>
      </c>
      <c r="O25" s="134">
        <v>0</v>
      </c>
    </row>
    <row r="26" spans="1:15" s="133" customFormat="1" ht="17.25" customHeight="1">
      <c r="A26" s="136"/>
      <c r="B26" s="458"/>
      <c r="C26" s="459"/>
      <c r="D26" s="590" t="s">
        <v>356</v>
      </c>
      <c r="E26" s="590"/>
      <c r="F26" s="590"/>
      <c r="G26" s="590"/>
      <c r="H26" s="590"/>
      <c r="I26" s="108">
        <v>900</v>
      </c>
      <c r="J26" s="110">
        <v>106</v>
      </c>
      <c r="K26" s="124">
        <v>20000</v>
      </c>
      <c r="L26" s="108">
        <v>0</v>
      </c>
      <c r="M26" s="135">
        <v>17431.252239999998</v>
      </c>
      <c r="N26" s="135">
        <v>12160.334</v>
      </c>
      <c r="O26" s="134">
        <v>0</v>
      </c>
    </row>
    <row r="27" spans="1:15" s="133" customFormat="1" ht="17.25" customHeight="1">
      <c r="A27" s="136"/>
      <c r="B27" s="458"/>
      <c r="C27" s="459"/>
      <c r="D27" s="460"/>
      <c r="E27" s="590" t="s">
        <v>357</v>
      </c>
      <c r="F27" s="590"/>
      <c r="G27" s="590"/>
      <c r="H27" s="590"/>
      <c r="I27" s="108">
        <v>900</v>
      </c>
      <c r="J27" s="110">
        <v>106</v>
      </c>
      <c r="K27" s="124">
        <v>20400</v>
      </c>
      <c r="L27" s="108">
        <v>0</v>
      </c>
      <c r="M27" s="135">
        <v>17431.252239999998</v>
      </c>
      <c r="N27" s="135">
        <v>12160.334</v>
      </c>
      <c r="O27" s="134">
        <v>0</v>
      </c>
    </row>
    <row r="28" spans="1:15" s="133" customFormat="1" ht="44.25" customHeight="1">
      <c r="A28" s="136"/>
      <c r="B28" s="458"/>
      <c r="C28" s="459"/>
      <c r="D28" s="460"/>
      <c r="E28" s="460"/>
      <c r="F28" s="590" t="s">
        <v>354</v>
      </c>
      <c r="G28" s="590"/>
      <c r="H28" s="590"/>
      <c r="I28" s="108">
        <v>900</v>
      </c>
      <c r="J28" s="110">
        <v>106</v>
      </c>
      <c r="K28" s="124">
        <v>20417</v>
      </c>
      <c r="L28" s="108">
        <v>0</v>
      </c>
      <c r="M28" s="135">
        <v>17431.252239999998</v>
      </c>
      <c r="N28" s="135">
        <v>12160.334</v>
      </c>
      <c r="O28" s="134">
        <v>0</v>
      </c>
    </row>
    <row r="29" spans="1:15" s="133" customFormat="1" ht="15" customHeight="1">
      <c r="A29" s="136"/>
      <c r="B29" s="458"/>
      <c r="C29" s="459"/>
      <c r="D29" s="460"/>
      <c r="E29" s="460"/>
      <c r="F29" s="460"/>
      <c r="G29" s="591" t="s">
        <v>358</v>
      </c>
      <c r="H29" s="591"/>
      <c r="I29" s="108">
        <v>900</v>
      </c>
      <c r="J29" s="110">
        <v>106</v>
      </c>
      <c r="K29" s="124">
        <v>20417</v>
      </c>
      <c r="L29" s="108">
        <v>500</v>
      </c>
      <c r="M29" s="135">
        <v>17431.252239999998</v>
      </c>
      <c r="N29" s="135">
        <v>12160.334</v>
      </c>
      <c r="O29" s="134">
        <v>0</v>
      </c>
    </row>
    <row r="30" spans="1:15" s="133" customFormat="1" ht="15" customHeight="1">
      <c r="A30" s="136"/>
      <c r="B30" s="458"/>
      <c r="C30" s="589" t="s">
        <v>359</v>
      </c>
      <c r="D30" s="589"/>
      <c r="E30" s="589"/>
      <c r="F30" s="589"/>
      <c r="G30" s="589"/>
      <c r="H30" s="589"/>
      <c r="I30" s="108">
        <v>900</v>
      </c>
      <c r="J30" s="110">
        <v>111</v>
      </c>
      <c r="K30" s="124">
        <v>0</v>
      </c>
      <c r="L30" s="108">
        <v>0</v>
      </c>
      <c r="M30" s="135">
        <v>214696.14067000002</v>
      </c>
      <c r="N30" s="135">
        <v>0</v>
      </c>
      <c r="O30" s="134">
        <v>0</v>
      </c>
    </row>
    <row r="31" spans="1:15" s="133" customFormat="1" ht="15" customHeight="1">
      <c r="A31" s="136"/>
      <c r="B31" s="458"/>
      <c r="C31" s="459"/>
      <c r="D31" s="590" t="s">
        <v>360</v>
      </c>
      <c r="E31" s="590"/>
      <c r="F31" s="590"/>
      <c r="G31" s="590"/>
      <c r="H31" s="590"/>
      <c r="I31" s="108">
        <v>900</v>
      </c>
      <c r="J31" s="110">
        <v>111</v>
      </c>
      <c r="K31" s="124">
        <v>650000</v>
      </c>
      <c r="L31" s="108">
        <v>0</v>
      </c>
      <c r="M31" s="135">
        <v>214696.14067000002</v>
      </c>
      <c r="N31" s="135">
        <v>0</v>
      </c>
      <c r="O31" s="134">
        <v>0</v>
      </c>
    </row>
    <row r="32" spans="1:15" s="133" customFormat="1" ht="15" customHeight="1">
      <c r="A32" s="136"/>
      <c r="B32" s="458"/>
      <c r="C32" s="459"/>
      <c r="D32" s="460"/>
      <c r="E32" s="590" t="s">
        <v>361</v>
      </c>
      <c r="F32" s="590"/>
      <c r="G32" s="590"/>
      <c r="H32" s="590"/>
      <c r="I32" s="108">
        <v>900</v>
      </c>
      <c r="J32" s="110">
        <v>111</v>
      </c>
      <c r="K32" s="124">
        <v>650300</v>
      </c>
      <c r="L32" s="108">
        <v>0</v>
      </c>
      <c r="M32" s="135">
        <v>214696.14067000002</v>
      </c>
      <c r="N32" s="135">
        <v>0</v>
      </c>
      <c r="O32" s="134">
        <v>0</v>
      </c>
    </row>
    <row r="33" spans="1:15" s="133" customFormat="1" ht="15" customHeight="1">
      <c r="A33" s="136"/>
      <c r="B33" s="458"/>
      <c r="C33" s="459"/>
      <c r="D33" s="460"/>
      <c r="E33" s="460"/>
      <c r="F33" s="590" t="s">
        <v>579</v>
      </c>
      <c r="G33" s="590"/>
      <c r="H33" s="590"/>
      <c r="I33" s="108">
        <v>900</v>
      </c>
      <c r="J33" s="110">
        <v>111</v>
      </c>
      <c r="K33" s="124">
        <v>650301</v>
      </c>
      <c r="L33" s="108">
        <v>0</v>
      </c>
      <c r="M33" s="135">
        <v>80600</v>
      </c>
      <c r="N33" s="135">
        <v>0</v>
      </c>
      <c r="O33" s="134">
        <v>0</v>
      </c>
    </row>
    <row r="34" spans="1:15" s="133" customFormat="1" ht="15" customHeight="1">
      <c r="A34" s="136"/>
      <c r="B34" s="458"/>
      <c r="C34" s="459"/>
      <c r="D34" s="460"/>
      <c r="E34" s="460"/>
      <c r="F34" s="460"/>
      <c r="G34" s="591" t="s">
        <v>362</v>
      </c>
      <c r="H34" s="591"/>
      <c r="I34" s="108">
        <v>900</v>
      </c>
      <c r="J34" s="110">
        <v>111</v>
      </c>
      <c r="K34" s="124">
        <v>650301</v>
      </c>
      <c r="L34" s="108">
        <v>13</v>
      </c>
      <c r="M34" s="135">
        <v>80600</v>
      </c>
      <c r="N34" s="135">
        <v>0</v>
      </c>
      <c r="O34" s="134">
        <v>0</v>
      </c>
    </row>
    <row r="35" spans="1:15" s="133" customFormat="1" ht="27" customHeight="1">
      <c r="A35" s="136"/>
      <c r="B35" s="458"/>
      <c r="C35" s="459"/>
      <c r="D35" s="460"/>
      <c r="E35" s="460"/>
      <c r="F35" s="590" t="s">
        <v>363</v>
      </c>
      <c r="G35" s="590"/>
      <c r="H35" s="590"/>
      <c r="I35" s="108">
        <v>900</v>
      </c>
      <c r="J35" s="110">
        <v>111</v>
      </c>
      <c r="K35" s="124">
        <v>650302</v>
      </c>
      <c r="L35" s="108">
        <v>0</v>
      </c>
      <c r="M35" s="135">
        <v>134096.14067</v>
      </c>
      <c r="N35" s="135">
        <v>0</v>
      </c>
      <c r="O35" s="134">
        <v>0</v>
      </c>
    </row>
    <row r="36" spans="1:15" s="133" customFormat="1" ht="14.25" customHeight="1">
      <c r="A36" s="136"/>
      <c r="B36" s="458"/>
      <c r="C36" s="459"/>
      <c r="D36" s="460"/>
      <c r="E36" s="460"/>
      <c r="F36" s="460"/>
      <c r="G36" s="591" t="s">
        <v>362</v>
      </c>
      <c r="H36" s="591"/>
      <c r="I36" s="108">
        <v>900</v>
      </c>
      <c r="J36" s="110">
        <v>111</v>
      </c>
      <c r="K36" s="124">
        <v>650302</v>
      </c>
      <c r="L36" s="108">
        <v>13</v>
      </c>
      <c r="M36" s="135">
        <v>134096.14067</v>
      </c>
      <c r="N36" s="135">
        <v>0</v>
      </c>
      <c r="O36" s="134">
        <v>0</v>
      </c>
    </row>
    <row r="37" spans="1:15" s="133" customFormat="1" ht="14.25" customHeight="1">
      <c r="A37" s="136"/>
      <c r="B37" s="458"/>
      <c r="C37" s="589" t="s">
        <v>364</v>
      </c>
      <c r="D37" s="589"/>
      <c r="E37" s="589"/>
      <c r="F37" s="589"/>
      <c r="G37" s="589"/>
      <c r="H37" s="589"/>
      <c r="I37" s="108">
        <v>900</v>
      </c>
      <c r="J37" s="110">
        <v>112</v>
      </c>
      <c r="K37" s="124">
        <v>0</v>
      </c>
      <c r="L37" s="108">
        <v>0</v>
      </c>
      <c r="M37" s="135">
        <v>5000</v>
      </c>
      <c r="N37" s="135">
        <v>0</v>
      </c>
      <c r="O37" s="134">
        <v>0</v>
      </c>
    </row>
    <row r="38" spans="1:15" s="133" customFormat="1" ht="14.25" customHeight="1">
      <c r="A38" s="136"/>
      <c r="B38" s="458"/>
      <c r="C38" s="459"/>
      <c r="D38" s="590" t="s">
        <v>364</v>
      </c>
      <c r="E38" s="590"/>
      <c r="F38" s="590"/>
      <c r="G38" s="590"/>
      <c r="H38" s="590"/>
      <c r="I38" s="108">
        <v>900</v>
      </c>
      <c r="J38" s="110">
        <v>112</v>
      </c>
      <c r="K38" s="124">
        <v>700000</v>
      </c>
      <c r="L38" s="108">
        <v>0</v>
      </c>
      <c r="M38" s="135">
        <v>5000</v>
      </c>
      <c r="N38" s="135">
        <v>0</v>
      </c>
      <c r="O38" s="134">
        <v>0</v>
      </c>
    </row>
    <row r="39" spans="1:15" s="133" customFormat="1" ht="14.25" customHeight="1">
      <c r="A39" s="136"/>
      <c r="B39" s="458"/>
      <c r="C39" s="459"/>
      <c r="D39" s="460"/>
      <c r="E39" s="590" t="s">
        <v>365</v>
      </c>
      <c r="F39" s="590"/>
      <c r="G39" s="590"/>
      <c r="H39" s="590"/>
      <c r="I39" s="108">
        <v>900</v>
      </c>
      <c r="J39" s="110">
        <v>112</v>
      </c>
      <c r="K39" s="124">
        <v>700500</v>
      </c>
      <c r="L39" s="108">
        <v>0</v>
      </c>
      <c r="M39" s="135">
        <v>5000</v>
      </c>
      <c r="N39" s="135">
        <v>0</v>
      </c>
      <c r="O39" s="134">
        <v>0</v>
      </c>
    </row>
    <row r="40" spans="1:15" s="133" customFormat="1" ht="14.25" customHeight="1">
      <c r="A40" s="136"/>
      <c r="B40" s="458"/>
      <c r="C40" s="459"/>
      <c r="D40" s="460"/>
      <c r="E40" s="460"/>
      <c r="F40" s="460"/>
      <c r="G40" s="591" t="s">
        <v>362</v>
      </c>
      <c r="H40" s="591"/>
      <c r="I40" s="108">
        <v>900</v>
      </c>
      <c r="J40" s="110">
        <v>112</v>
      </c>
      <c r="K40" s="124">
        <v>700500</v>
      </c>
      <c r="L40" s="108">
        <v>13</v>
      </c>
      <c r="M40" s="135">
        <v>5000</v>
      </c>
      <c r="N40" s="135">
        <v>0</v>
      </c>
      <c r="O40" s="134">
        <v>0</v>
      </c>
    </row>
    <row r="41" spans="1:15" s="133" customFormat="1" ht="14.25" customHeight="1">
      <c r="A41" s="136"/>
      <c r="B41" s="458"/>
      <c r="C41" s="589" t="s">
        <v>366</v>
      </c>
      <c r="D41" s="589"/>
      <c r="E41" s="589"/>
      <c r="F41" s="589"/>
      <c r="G41" s="589"/>
      <c r="H41" s="589"/>
      <c r="I41" s="108">
        <v>900</v>
      </c>
      <c r="J41" s="110">
        <v>114</v>
      </c>
      <c r="K41" s="124">
        <v>0</v>
      </c>
      <c r="L41" s="108">
        <v>0</v>
      </c>
      <c r="M41" s="135">
        <v>24121.618479999997</v>
      </c>
      <c r="N41" s="135">
        <v>0</v>
      </c>
      <c r="O41" s="134">
        <v>0</v>
      </c>
    </row>
    <row r="42" spans="1:15" s="133" customFormat="1" ht="30" customHeight="1">
      <c r="A42" s="136"/>
      <c r="B42" s="458"/>
      <c r="C42" s="459"/>
      <c r="D42" s="590" t="s">
        <v>367</v>
      </c>
      <c r="E42" s="590"/>
      <c r="F42" s="590"/>
      <c r="G42" s="590"/>
      <c r="H42" s="590"/>
      <c r="I42" s="108">
        <v>900</v>
      </c>
      <c r="J42" s="110">
        <v>114</v>
      </c>
      <c r="K42" s="124">
        <v>920000</v>
      </c>
      <c r="L42" s="108">
        <v>0</v>
      </c>
      <c r="M42" s="135">
        <v>24121.618479999997</v>
      </c>
      <c r="N42" s="135">
        <v>0</v>
      </c>
      <c r="O42" s="134">
        <v>0</v>
      </c>
    </row>
    <row r="43" spans="1:15" s="133" customFormat="1" ht="15.75" customHeight="1">
      <c r="A43" s="136"/>
      <c r="B43" s="458"/>
      <c r="C43" s="459"/>
      <c r="D43" s="460"/>
      <c r="E43" s="590" t="s">
        <v>368</v>
      </c>
      <c r="F43" s="590"/>
      <c r="G43" s="590"/>
      <c r="H43" s="590"/>
      <c r="I43" s="108">
        <v>900</v>
      </c>
      <c r="J43" s="110">
        <v>114</v>
      </c>
      <c r="K43" s="124">
        <v>920300</v>
      </c>
      <c r="L43" s="108">
        <v>0</v>
      </c>
      <c r="M43" s="135">
        <v>24121.618479999997</v>
      </c>
      <c r="N43" s="135">
        <v>0</v>
      </c>
      <c r="O43" s="134">
        <v>0</v>
      </c>
    </row>
    <row r="44" spans="1:15" s="133" customFormat="1" ht="90" customHeight="1">
      <c r="A44" s="136"/>
      <c r="B44" s="458"/>
      <c r="C44" s="459"/>
      <c r="D44" s="460"/>
      <c r="E44" s="460"/>
      <c r="F44" s="590" t="s">
        <v>578</v>
      </c>
      <c r="G44" s="590"/>
      <c r="H44" s="590"/>
      <c r="I44" s="108">
        <v>900</v>
      </c>
      <c r="J44" s="110">
        <v>114</v>
      </c>
      <c r="K44" s="124">
        <v>920366</v>
      </c>
      <c r="L44" s="108">
        <v>0</v>
      </c>
      <c r="M44" s="135">
        <v>9923.746</v>
      </c>
      <c r="N44" s="135">
        <v>0</v>
      </c>
      <c r="O44" s="134">
        <v>0</v>
      </c>
    </row>
    <row r="45" spans="1:15" s="133" customFormat="1" ht="14.25" customHeight="1">
      <c r="A45" s="136"/>
      <c r="B45" s="458"/>
      <c r="C45" s="459"/>
      <c r="D45" s="460"/>
      <c r="E45" s="460"/>
      <c r="F45" s="460"/>
      <c r="G45" s="591" t="s">
        <v>369</v>
      </c>
      <c r="H45" s="591"/>
      <c r="I45" s="108">
        <v>900</v>
      </c>
      <c r="J45" s="110">
        <v>114</v>
      </c>
      <c r="K45" s="124">
        <v>920366</v>
      </c>
      <c r="L45" s="108">
        <v>18</v>
      </c>
      <c r="M45" s="135">
        <v>9923.746</v>
      </c>
      <c r="N45" s="135">
        <v>0</v>
      </c>
      <c r="O45" s="134">
        <v>0</v>
      </c>
    </row>
    <row r="46" spans="1:15" s="133" customFormat="1" ht="90" customHeight="1">
      <c r="A46" s="136"/>
      <c r="B46" s="458"/>
      <c r="C46" s="459"/>
      <c r="D46" s="460"/>
      <c r="E46" s="460"/>
      <c r="F46" s="590" t="s">
        <v>577</v>
      </c>
      <c r="G46" s="590"/>
      <c r="H46" s="590"/>
      <c r="I46" s="108">
        <v>900</v>
      </c>
      <c r="J46" s="110">
        <v>114</v>
      </c>
      <c r="K46" s="124">
        <v>920367</v>
      </c>
      <c r="L46" s="108">
        <v>0</v>
      </c>
      <c r="M46" s="135">
        <v>13885.8574</v>
      </c>
      <c r="N46" s="135">
        <v>0</v>
      </c>
      <c r="O46" s="134">
        <v>0</v>
      </c>
    </row>
    <row r="47" spans="1:15" s="133" customFormat="1" ht="15" customHeight="1">
      <c r="A47" s="136"/>
      <c r="B47" s="458"/>
      <c r="C47" s="459"/>
      <c r="D47" s="460"/>
      <c r="E47" s="460"/>
      <c r="F47" s="460"/>
      <c r="G47" s="591" t="s">
        <v>369</v>
      </c>
      <c r="H47" s="591"/>
      <c r="I47" s="108">
        <v>900</v>
      </c>
      <c r="J47" s="110">
        <v>114</v>
      </c>
      <c r="K47" s="124">
        <v>920367</v>
      </c>
      <c r="L47" s="108">
        <v>18</v>
      </c>
      <c r="M47" s="135">
        <v>13885.8574</v>
      </c>
      <c r="N47" s="135">
        <v>0</v>
      </c>
      <c r="O47" s="134">
        <v>0</v>
      </c>
    </row>
    <row r="48" spans="1:15" s="133" customFormat="1" ht="15" customHeight="1">
      <c r="A48" s="136"/>
      <c r="B48" s="458"/>
      <c r="C48" s="459"/>
      <c r="D48" s="460"/>
      <c r="E48" s="460"/>
      <c r="F48" s="590" t="s">
        <v>370</v>
      </c>
      <c r="G48" s="590"/>
      <c r="H48" s="590"/>
      <c r="I48" s="108">
        <v>900</v>
      </c>
      <c r="J48" s="110">
        <v>114</v>
      </c>
      <c r="K48" s="124">
        <v>920380</v>
      </c>
      <c r="L48" s="108">
        <v>0</v>
      </c>
      <c r="M48" s="135">
        <v>312.01508</v>
      </c>
      <c r="N48" s="135">
        <v>0</v>
      </c>
      <c r="O48" s="134">
        <v>0</v>
      </c>
    </row>
    <row r="49" spans="1:15" s="133" customFormat="1" ht="15" customHeight="1">
      <c r="A49" s="136"/>
      <c r="B49" s="458"/>
      <c r="C49" s="459"/>
      <c r="D49" s="460"/>
      <c r="E49" s="460"/>
      <c r="F49" s="460"/>
      <c r="G49" s="591" t="s">
        <v>358</v>
      </c>
      <c r="H49" s="591"/>
      <c r="I49" s="108">
        <v>900</v>
      </c>
      <c r="J49" s="110">
        <v>114</v>
      </c>
      <c r="K49" s="124">
        <v>920380</v>
      </c>
      <c r="L49" s="108">
        <v>500</v>
      </c>
      <c r="M49" s="135">
        <v>312.01508</v>
      </c>
      <c r="N49" s="135">
        <v>0</v>
      </c>
      <c r="O49" s="134">
        <v>0</v>
      </c>
    </row>
    <row r="50" spans="1:15" s="133" customFormat="1" ht="15" customHeight="1">
      <c r="A50" s="136"/>
      <c r="B50" s="458"/>
      <c r="C50" s="589" t="s">
        <v>371</v>
      </c>
      <c r="D50" s="589"/>
      <c r="E50" s="589"/>
      <c r="F50" s="589"/>
      <c r="G50" s="589"/>
      <c r="H50" s="589"/>
      <c r="I50" s="108">
        <v>900</v>
      </c>
      <c r="J50" s="110">
        <v>502</v>
      </c>
      <c r="K50" s="124">
        <v>0</v>
      </c>
      <c r="L50" s="108">
        <v>0</v>
      </c>
      <c r="M50" s="135">
        <v>146780.29918</v>
      </c>
      <c r="N50" s="135">
        <v>0</v>
      </c>
      <c r="O50" s="134">
        <v>0</v>
      </c>
    </row>
    <row r="51" spans="1:15" s="133" customFormat="1" ht="15" customHeight="1">
      <c r="A51" s="136"/>
      <c r="B51" s="458"/>
      <c r="C51" s="459"/>
      <c r="D51" s="590" t="s">
        <v>372</v>
      </c>
      <c r="E51" s="590"/>
      <c r="F51" s="590"/>
      <c r="G51" s="590"/>
      <c r="H51" s="590"/>
      <c r="I51" s="108">
        <v>900</v>
      </c>
      <c r="J51" s="110">
        <v>502</v>
      </c>
      <c r="K51" s="124">
        <v>3510000</v>
      </c>
      <c r="L51" s="108">
        <v>0</v>
      </c>
      <c r="M51" s="135">
        <v>138980.29918</v>
      </c>
      <c r="N51" s="135">
        <v>0</v>
      </c>
      <c r="O51" s="134">
        <v>0</v>
      </c>
    </row>
    <row r="52" spans="1:15" s="133" customFormat="1" ht="45.75" customHeight="1">
      <c r="A52" s="136"/>
      <c r="B52" s="458"/>
      <c r="C52" s="459"/>
      <c r="D52" s="460"/>
      <c r="E52" s="590" t="s">
        <v>373</v>
      </c>
      <c r="F52" s="590"/>
      <c r="G52" s="590"/>
      <c r="H52" s="590"/>
      <c r="I52" s="108">
        <v>900</v>
      </c>
      <c r="J52" s="110">
        <v>502</v>
      </c>
      <c r="K52" s="124">
        <v>3510200</v>
      </c>
      <c r="L52" s="108">
        <v>0</v>
      </c>
      <c r="M52" s="135">
        <v>138980.29918</v>
      </c>
      <c r="N52" s="135">
        <v>0</v>
      </c>
      <c r="O52" s="134">
        <v>0</v>
      </c>
    </row>
    <row r="53" spans="1:15" s="133" customFormat="1" ht="18" customHeight="1">
      <c r="A53" s="136"/>
      <c r="B53" s="458"/>
      <c r="C53" s="459"/>
      <c r="D53" s="460"/>
      <c r="E53" s="460"/>
      <c r="F53" s="590" t="s">
        <v>374</v>
      </c>
      <c r="G53" s="590"/>
      <c r="H53" s="590"/>
      <c r="I53" s="108">
        <v>900</v>
      </c>
      <c r="J53" s="110">
        <v>502</v>
      </c>
      <c r="K53" s="124">
        <v>3510207</v>
      </c>
      <c r="L53" s="108">
        <v>0</v>
      </c>
      <c r="M53" s="135">
        <v>138980.29918</v>
      </c>
      <c r="N53" s="135">
        <v>0</v>
      </c>
      <c r="O53" s="134">
        <v>0</v>
      </c>
    </row>
    <row r="54" spans="1:15" s="133" customFormat="1" ht="18" customHeight="1">
      <c r="A54" s="136"/>
      <c r="B54" s="458"/>
      <c r="C54" s="459"/>
      <c r="D54" s="460"/>
      <c r="E54" s="460"/>
      <c r="F54" s="460"/>
      <c r="G54" s="591" t="s">
        <v>375</v>
      </c>
      <c r="H54" s="591"/>
      <c r="I54" s="108">
        <v>900</v>
      </c>
      <c r="J54" s="110">
        <v>502</v>
      </c>
      <c r="K54" s="124">
        <v>3510207</v>
      </c>
      <c r="L54" s="108">
        <v>6</v>
      </c>
      <c r="M54" s="135">
        <v>138980.29918</v>
      </c>
      <c r="N54" s="135">
        <v>0</v>
      </c>
      <c r="O54" s="134">
        <v>0</v>
      </c>
    </row>
    <row r="55" spans="1:15" s="133" customFormat="1" ht="44.25" customHeight="1">
      <c r="A55" s="136"/>
      <c r="B55" s="458"/>
      <c r="C55" s="459"/>
      <c r="D55" s="590" t="s">
        <v>376</v>
      </c>
      <c r="E55" s="590"/>
      <c r="F55" s="590"/>
      <c r="G55" s="590"/>
      <c r="H55" s="590"/>
      <c r="I55" s="108">
        <v>900</v>
      </c>
      <c r="J55" s="110">
        <v>502</v>
      </c>
      <c r="K55" s="124">
        <v>5210000</v>
      </c>
      <c r="L55" s="108">
        <v>0</v>
      </c>
      <c r="M55" s="135">
        <v>7800</v>
      </c>
      <c r="N55" s="135">
        <v>0</v>
      </c>
      <c r="O55" s="134">
        <v>0</v>
      </c>
    </row>
    <row r="56" spans="1:15" s="133" customFormat="1" ht="44.25" customHeight="1">
      <c r="A56" s="136"/>
      <c r="B56" s="458"/>
      <c r="C56" s="459"/>
      <c r="D56" s="460"/>
      <c r="E56" s="590" t="s">
        <v>376</v>
      </c>
      <c r="F56" s="590"/>
      <c r="G56" s="590"/>
      <c r="H56" s="590"/>
      <c r="I56" s="108">
        <v>900</v>
      </c>
      <c r="J56" s="110">
        <v>502</v>
      </c>
      <c r="K56" s="124">
        <v>5210300</v>
      </c>
      <c r="L56" s="108">
        <v>0</v>
      </c>
      <c r="M56" s="135">
        <v>7800</v>
      </c>
      <c r="N56" s="135">
        <v>0</v>
      </c>
      <c r="O56" s="134">
        <v>0</v>
      </c>
    </row>
    <row r="57" spans="1:15" s="133" customFormat="1" ht="44.25" customHeight="1">
      <c r="A57" s="136"/>
      <c r="B57" s="458"/>
      <c r="C57" s="459"/>
      <c r="D57" s="460"/>
      <c r="E57" s="460"/>
      <c r="F57" s="590" t="s">
        <v>376</v>
      </c>
      <c r="G57" s="590"/>
      <c r="H57" s="590"/>
      <c r="I57" s="108">
        <v>900</v>
      </c>
      <c r="J57" s="110">
        <v>502</v>
      </c>
      <c r="K57" s="124">
        <v>5210304</v>
      </c>
      <c r="L57" s="108">
        <v>0</v>
      </c>
      <c r="M57" s="135">
        <v>7800</v>
      </c>
      <c r="N57" s="135">
        <v>0</v>
      </c>
      <c r="O57" s="134">
        <v>0</v>
      </c>
    </row>
    <row r="58" spans="1:15" s="133" customFormat="1" ht="15.75" customHeight="1">
      <c r="A58" s="136"/>
      <c r="B58" s="458"/>
      <c r="C58" s="459"/>
      <c r="D58" s="460"/>
      <c r="E58" s="460"/>
      <c r="F58" s="460"/>
      <c r="G58" s="591" t="s">
        <v>377</v>
      </c>
      <c r="H58" s="591"/>
      <c r="I58" s="108">
        <v>900</v>
      </c>
      <c r="J58" s="110">
        <v>502</v>
      </c>
      <c r="K58" s="124">
        <v>5210304</v>
      </c>
      <c r="L58" s="108">
        <v>17</v>
      </c>
      <c r="M58" s="135">
        <v>7800</v>
      </c>
      <c r="N58" s="135">
        <v>0</v>
      </c>
      <c r="O58" s="134">
        <v>0</v>
      </c>
    </row>
    <row r="59" spans="1:15" s="133" customFormat="1" ht="27.75" customHeight="1">
      <c r="A59" s="120" t="s">
        <v>378</v>
      </c>
      <c r="B59" s="592" t="s">
        <v>379</v>
      </c>
      <c r="C59" s="592"/>
      <c r="D59" s="592"/>
      <c r="E59" s="592"/>
      <c r="F59" s="592"/>
      <c r="G59" s="592"/>
      <c r="H59" s="592"/>
      <c r="I59" s="127">
        <v>901</v>
      </c>
      <c r="J59" s="129">
        <v>0</v>
      </c>
      <c r="K59" s="128">
        <v>0</v>
      </c>
      <c r="L59" s="127">
        <v>0</v>
      </c>
      <c r="M59" s="126">
        <v>55177.87996</v>
      </c>
      <c r="N59" s="126">
        <v>30221.314</v>
      </c>
      <c r="O59" s="125">
        <v>0</v>
      </c>
    </row>
    <row r="60" spans="1:15" s="133" customFormat="1" ht="31.5" customHeight="1">
      <c r="A60" s="136"/>
      <c r="B60" s="458"/>
      <c r="C60" s="589" t="s">
        <v>380</v>
      </c>
      <c r="D60" s="589"/>
      <c r="E60" s="589"/>
      <c r="F60" s="589"/>
      <c r="G60" s="589"/>
      <c r="H60" s="589"/>
      <c r="I60" s="108">
        <v>901</v>
      </c>
      <c r="J60" s="110">
        <v>102</v>
      </c>
      <c r="K60" s="124">
        <v>0</v>
      </c>
      <c r="L60" s="108">
        <v>0</v>
      </c>
      <c r="M60" s="135">
        <v>2811.38</v>
      </c>
      <c r="N60" s="135">
        <v>2227.68</v>
      </c>
      <c r="O60" s="134">
        <v>0</v>
      </c>
    </row>
    <row r="61" spans="1:15" s="133" customFormat="1" ht="17.25" customHeight="1">
      <c r="A61" s="136"/>
      <c r="B61" s="458"/>
      <c r="C61" s="459"/>
      <c r="D61" s="590" t="s">
        <v>356</v>
      </c>
      <c r="E61" s="590"/>
      <c r="F61" s="590"/>
      <c r="G61" s="590"/>
      <c r="H61" s="590"/>
      <c r="I61" s="108">
        <v>901</v>
      </c>
      <c r="J61" s="110">
        <v>102</v>
      </c>
      <c r="K61" s="124">
        <v>20000</v>
      </c>
      <c r="L61" s="108">
        <v>0</v>
      </c>
      <c r="M61" s="135">
        <v>2811.38</v>
      </c>
      <c r="N61" s="135">
        <v>2227.68</v>
      </c>
      <c r="O61" s="134">
        <v>0</v>
      </c>
    </row>
    <row r="62" spans="1:15" s="133" customFormat="1" ht="17.25" customHeight="1">
      <c r="A62" s="136"/>
      <c r="B62" s="458"/>
      <c r="C62" s="459"/>
      <c r="D62" s="460"/>
      <c r="E62" s="590" t="s">
        <v>381</v>
      </c>
      <c r="F62" s="590"/>
      <c r="G62" s="590"/>
      <c r="H62" s="590"/>
      <c r="I62" s="108">
        <v>901</v>
      </c>
      <c r="J62" s="110">
        <v>102</v>
      </c>
      <c r="K62" s="124">
        <v>20300</v>
      </c>
      <c r="L62" s="108">
        <v>0</v>
      </c>
      <c r="M62" s="135">
        <v>2811.38</v>
      </c>
      <c r="N62" s="135">
        <v>2227.68</v>
      </c>
      <c r="O62" s="134">
        <v>0</v>
      </c>
    </row>
    <row r="63" spans="1:15" s="133" customFormat="1" ht="17.25" customHeight="1">
      <c r="A63" s="136"/>
      <c r="B63" s="458"/>
      <c r="C63" s="459"/>
      <c r="D63" s="460"/>
      <c r="E63" s="460"/>
      <c r="F63" s="590" t="s">
        <v>382</v>
      </c>
      <c r="G63" s="590"/>
      <c r="H63" s="590"/>
      <c r="I63" s="108">
        <v>901</v>
      </c>
      <c r="J63" s="110">
        <v>102</v>
      </c>
      <c r="K63" s="124">
        <v>20320</v>
      </c>
      <c r="L63" s="108">
        <v>0</v>
      </c>
      <c r="M63" s="135">
        <v>2811.38</v>
      </c>
      <c r="N63" s="135">
        <v>2227.68</v>
      </c>
      <c r="O63" s="134">
        <v>0</v>
      </c>
    </row>
    <row r="64" spans="1:15" s="133" customFormat="1" ht="17.25" customHeight="1">
      <c r="A64" s="136"/>
      <c r="B64" s="458"/>
      <c r="C64" s="459"/>
      <c r="D64" s="460"/>
      <c r="E64" s="460"/>
      <c r="F64" s="460"/>
      <c r="G64" s="591" t="s">
        <v>358</v>
      </c>
      <c r="H64" s="591"/>
      <c r="I64" s="108">
        <v>901</v>
      </c>
      <c r="J64" s="110">
        <v>102</v>
      </c>
      <c r="K64" s="124">
        <v>20320</v>
      </c>
      <c r="L64" s="108">
        <v>500</v>
      </c>
      <c r="M64" s="135">
        <v>2811.38</v>
      </c>
      <c r="N64" s="135">
        <v>2227.68</v>
      </c>
      <c r="O64" s="134">
        <v>0</v>
      </c>
    </row>
    <row r="65" spans="1:15" s="133" customFormat="1" ht="46.5" customHeight="1">
      <c r="A65" s="136"/>
      <c r="B65" s="458"/>
      <c r="C65" s="589" t="s">
        <v>383</v>
      </c>
      <c r="D65" s="589"/>
      <c r="E65" s="589"/>
      <c r="F65" s="589"/>
      <c r="G65" s="589"/>
      <c r="H65" s="589"/>
      <c r="I65" s="108">
        <v>901</v>
      </c>
      <c r="J65" s="110">
        <v>104</v>
      </c>
      <c r="K65" s="124">
        <v>0</v>
      </c>
      <c r="L65" s="108">
        <v>0</v>
      </c>
      <c r="M65" s="135">
        <v>47540.565</v>
      </c>
      <c r="N65" s="135">
        <v>27993.634</v>
      </c>
      <c r="O65" s="134">
        <v>0</v>
      </c>
    </row>
    <row r="66" spans="1:15" s="133" customFormat="1" ht="15.75" customHeight="1">
      <c r="A66" s="136"/>
      <c r="B66" s="458"/>
      <c r="C66" s="459"/>
      <c r="D66" s="590" t="s">
        <v>356</v>
      </c>
      <c r="E66" s="590"/>
      <c r="F66" s="590"/>
      <c r="G66" s="590"/>
      <c r="H66" s="590"/>
      <c r="I66" s="108">
        <v>901</v>
      </c>
      <c r="J66" s="110">
        <v>104</v>
      </c>
      <c r="K66" s="124">
        <v>20000</v>
      </c>
      <c r="L66" s="108">
        <v>0</v>
      </c>
      <c r="M66" s="135">
        <v>47540.565</v>
      </c>
      <c r="N66" s="135">
        <v>27993.634</v>
      </c>
      <c r="O66" s="134">
        <v>0</v>
      </c>
    </row>
    <row r="67" spans="1:15" s="133" customFormat="1" ht="15.75" customHeight="1">
      <c r="A67" s="136"/>
      <c r="B67" s="458"/>
      <c r="C67" s="459"/>
      <c r="D67" s="460"/>
      <c r="E67" s="590" t="s">
        <v>357</v>
      </c>
      <c r="F67" s="590"/>
      <c r="G67" s="590"/>
      <c r="H67" s="590"/>
      <c r="I67" s="108">
        <v>901</v>
      </c>
      <c r="J67" s="110">
        <v>104</v>
      </c>
      <c r="K67" s="124">
        <v>20400</v>
      </c>
      <c r="L67" s="108">
        <v>0</v>
      </c>
      <c r="M67" s="135">
        <v>47540.565</v>
      </c>
      <c r="N67" s="135">
        <v>27993.634</v>
      </c>
      <c r="O67" s="134">
        <v>0</v>
      </c>
    </row>
    <row r="68" spans="1:15" s="133" customFormat="1" ht="15.75" customHeight="1">
      <c r="A68" s="136"/>
      <c r="B68" s="458"/>
      <c r="C68" s="459"/>
      <c r="D68" s="460"/>
      <c r="E68" s="460"/>
      <c r="F68" s="590" t="s">
        <v>379</v>
      </c>
      <c r="G68" s="590"/>
      <c r="H68" s="590"/>
      <c r="I68" s="108">
        <v>901</v>
      </c>
      <c r="J68" s="110">
        <v>104</v>
      </c>
      <c r="K68" s="124">
        <v>20401</v>
      </c>
      <c r="L68" s="108">
        <v>0</v>
      </c>
      <c r="M68" s="135">
        <v>47525.865</v>
      </c>
      <c r="N68" s="135">
        <v>27993.634</v>
      </c>
      <c r="O68" s="134">
        <v>0</v>
      </c>
    </row>
    <row r="69" spans="1:15" s="133" customFormat="1" ht="17.25" customHeight="1">
      <c r="A69" s="136"/>
      <c r="B69" s="458"/>
      <c r="C69" s="459"/>
      <c r="D69" s="460"/>
      <c r="E69" s="460"/>
      <c r="F69" s="460"/>
      <c r="G69" s="591" t="s">
        <v>358</v>
      </c>
      <c r="H69" s="591"/>
      <c r="I69" s="108">
        <v>901</v>
      </c>
      <c r="J69" s="110">
        <v>104</v>
      </c>
      <c r="K69" s="124">
        <v>20401</v>
      </c>
      <c r="L69" s="108">
        <v>500</v>
      </c>
      <c r="M69" s="135">
        <v>47525.865</v>
      </c>
      <c r="N69" s="135">
        <v>27993.634</v>
      </c>
      <c r="O69" s="134">
        <v>0</v>
      </c>
    </row>
    <row r="70" spans="1:15" s="133" customFormat="1" ht="45.75" customHeight="1">
      <c r="A70" s="136"/>
      <c r="B70" s="458"/>
      <c r="C70" s="459"/>
      <c r="D70" s="460"/>
      <c r="E70" s="460"/>
      <c r="F70" s="590" t="s">
        <v>576</v>
      </c>
      <c r="G70" s="590"/>
      <c r="H70" s="590"/>
      <c r="I70" s="108">
        <v>901</v>
      </c>
      <c r="J70" s="110">
        <v>104</v>
      </c>
      <c r="K70" s="124">
        <v>20402</v>
      </c>
      <c r="L70" s="108">
        <v>0</v>
      </c>
      <c r="M70" s="135">
        <v>14.7</v>
      </c>
      <c r="N70" s="135">
        <v>0</v>
      </c>
      <c r="O70" s="134">
        <v>0</v>
      </c>
    </row>
    <row r="71" spans="1:15" s="133" customFormat="1" ht="17.25" customHeight="1">
      <c r="A71" s="136"/>
      <c r="B71" s="458"/>
      <c r="C71" s="459"/>
      <c r="D71" s="460"/>
      <c r="E71" s="460"/>
      <c r="F71" s="460"/>
      <c r="G71" s="591" t="s">
        <v>358</v>
      </c>
      <c r="H71" s="591"/>
      <c r="I71" s="108">
        <v>901</v>
      </c>
      <c r="J71" s="110">
        <v>104</v>
      </c>
      <c r="K71" s="124">
        <v>20402</v>
      </c>
      <c r="L71" s="108">
        <v>500</v>
      </c>
      <c r="M71" s="135">
        <v>14.7</v>
      </c>
      <c r="N71" s="135">
        <v>0</v>
      </c>
      <c r="O71" s="134">
        <v>0</v>
      </c>
    </row>
    <row r="72" spans="1:15" s="133" customFormat="1" ht="17.25" customHeight="1">
      <c r="A72" s="136"/>
      <c r="B72" s="458"/>
      <c r="C72" s="589" t="s">
        <v>366</v>
      </c>
      <c r="D72" s="589"/>
      <c r="E72" s="589"/>
      <c r="F72" s="589"/>
      <c r="G72" s="589"/>
      <c r="H72" s="589"/>
      <c r="I72" s="108">
        <v>901</v>
      </c>
      <c r="J72" s="110">
        <v>114</v>
      </c>
      <c r="K72" s="124">
        <v>0</v>
      </c>
      <c r="L72" s="108">
        <v>0</v>
      </c>
      <c r="M72" s="135">
        <v>5.3288400000000005</v>
      </c>
      <c r="N72" s="135">
        <v>0</v>
      </c>
      <c r="O72" s="134">
        <v>0</v>
      </c>
    </row>
    <row r="73" spans="1:15" s="133" customFormat="1" ht="31.5" customHeight="1">
      <c r="A73" s="136"/>
      <c r="B73" s="458"/>
      <c r="C73" s="459"/>
      <c r="D73" s="590" t="s">
        <v>367</v>
      </c>
      <c r="E73" s="590"/>
      <c r="F73" s="590"/>
      <c r="G73" s="590"/>
      <c r="H73" s="590"/>
      <c r="I73" s="108">
        <v>901</v>
      </c>
      <c r="J73" s="110">
        <v>114</v>
      </c>
      <c r="K73" s="124">
        <v>920000</v>
      </c>
      <c r="L73" s="108">
        <v>0</v>
      </c>
      <c r="M73" s="135">
        <v>5.3288400000000005</v>
      </c>
      <c r="N73" s="135">
        <v>0</v>
      </c>
      <c r="O73" s="134">
        <v>0</v>
      </c>
    </row>
    <row r="74" spans="1:15" s="133" customFormat="1" ht="15.75" customHeight="1">
      <c r="A74" s="136"/>
      <c r="B74" s="458"/>
      <c r="C74" s="459"/>
      <c r="D74" s="460"/>
      <c r="E74" s="590" t="s">
        <v>368</v>
      </c>
      <c r="F74" s="590"/>
      <c r="G74" s="590"/>
      <c r="H74" s="590"/>
      <c r="I74" s="108">
        <v>901</v>
      </c>
      <c r="J74" s="110">
        <v>114</v>
      </c>
      <c r="K74" s="124">
        <v>920300</v>
      </c>
      <c r="L74" s="108">
        <v>0</v>
      </c>
      <c r="M74" s="135">
        <v>5.3288400000000005</v>
      </c>
      <c r="N74" s="135">
        <v>0</v>
      </c>
      <c r="O74" s="134">
        <v>0</v>
      </c>
    </row>
    <row r="75" spans="1:15" s="133" customFormat="1" ht="15.75" customHeight="1">
      <c r="A75" s="136"/>
      <c r="B75" s="458"/>
      <c r="C75" s="459"/>
      <c r="D75" s="460"/>
      <c r="E75" s="460"/>
      <c r="F75" s="590" t="s">
        <v>384</v>
      </c>
      <c r="G75" s="590"/>
      <c r="H75" s="590"/>
      <c r="I75" s="108">
        <v>901</v>
      </c>
      <c r="J75" s="110">
        <v>114</v>
      </c>
      <c r="K75" s="124">
        <v>920327</v>
      </c>
      <c r="L75" s="108">
        <v>0</v>
      </c>
      <c r="M75" s="135">
        <v>5.3288400000000005</v>
      </c>
      <c r="N75" s="135">
        <v>0</v>
      </c>
      <c r="O75" s="134">
        <v>0</v>
      </c>
    </row>
    <row r="76" spans="1:15" s="133" customFormat="1" ht="15.75" customHeight="1">
      <c r="A76" s="136"/>
      <c r="B76" s="458"/>
      <c r="C76" s="459"/>
      <c r="D76" s="460"/>
      <c r="E76" s="460"/>
      <c r="F76" s="460"/>
      <c r="G76" s="591" t="s">
        <v>358</v>
      </c>
      <c r="H76" s="591"/>
      <c r="I76" s="108">
        <v>901</v>
      </c>
      <c r="J76" s="110">
        <v>114</v>
      </c>
      <c r="K76" s="124">
        <v>920327</v>
      </c>
      <c r="L76" s="108">
        <v>500</v>
      </c>
      <c r="M76" s="135">
        <v>5.3288400000000005</v>
      </c>
      <c r="N76" s="135">
        <v>0</v>
      </c>
      <c r="O76" s="134">
        <v>0</v>
      </c>
    </row>
    <row r="77" spans="1:15" s="133" customFormat="1" ht="15.75" customHeight="1">
      <c r="A77" s="136"/>
      <c r="B77" s="458"/>
      <c r="C77" s="589" t="s">
        <v>371</v>
      </c>
      <c r="D77" s="589"/>
      <c r="E77" s="589"/>
      <c r="F77" s="589"/>
      <c r="G77" s="589"/>
      <c r="H77" s="589"/>
      <c r="I77" s="108">
        <v>901</v>
      </c>
      <c r="J77" s="110">
        <v>502</v>
      </c>
      <c r="K77" s="124">
        <v>0</v>
      </c>
      <c r="L77" s="108">
        <v>0</v>
      </c>
      <c r="M77" s="135">
        <v>4820.60612</v>
      </c>
      <c r="N77" s="135">
        <v>0</v>
      </c>
      <c r="O77" s="134">
        <v>0</v>
      </c>
    </row>
    <row r="78" spans="1:15" s="133" customFormat="1" ht="15.75" customHeight="1">
      <c r="A78" s="136"/>
      <c r="B78" s="458"/>
      <c r="C78" s="459"/>
      <c r="D78" s="590" t="s">
        <v>372</v>
      </c>
      <c r="E78" s="590"/>
      <c r="F78" s="590"/>
      <c r="G78" s="590"/>
      <c r="H78" s="590"/>
      <c r="I78" s="108">
        <v>901</v>
      </c>
      <c r="J78" s="110">
        <v>502</v>
      </c>
      <c r="K78" s="124">
        <v>3510000</v>
      </c>
      <c r="L78" s="108">
        <v>0</v>
      </c>
      <c r="M78" s="135">
        <v>4820.60612</v>
      </c>
      <c r="N78" s="135">
        <v>0</v>
      </c>
      <c r="O78" s="134">
        <v>0</v>
      </c>
    </row>
    <row r="79" spans="1:15" s="133" customFormat="1" ht="47.25" customHeight="1">
      <c r="A79" s="136"/>
      <c r="B79" s="458"/>
      <c r="C79" s="459"/>
      <c r="D79" s="460"/>
      <c r="E79" s="590" t="s">
        <v>373</v>
      </c>
      <c r="F79" s="590"/>
      <c r="G79" s="590"/>
      <c r="H79" s="590"/>
      <c r="I79" s="108">
        <v>901</v>
      </c>
      <c r="J79" s="110">
        <v>502</v>
      </c>
      <c r="K79" s="124">
        <v>3510200</v>
      </c>
      <c r="L79" s="108">
        <v>0</v>
      </c>
      <c r="M79" s="135">
        <v>4820.60612</v>
      </c>
      <c r="N79" s="135">
        <v>0</v>
      </c>
      <c r="O79" s="134">
        <v>0</v>
      </c>
    </row>
    <row r="80" spans="1:15" s="133" customFormat="1" ht="16.5" customHeight="1">
      <c r="A80" s="136"/>
      <c r="B80" s="458"/>
      <c r="C80" s="459"/>
      <c r="D80" s="460"/>
      <c r="E80" s="460"/>
      <c r="F80" s="590" t="s">
        <v>374</v>
      </c>
      <c r="G80" s="590"/>
      <c r="H80" s="590"/>
      <c r="I80" s="108">
        <v>901</v>
      </c>
      <c r="J80" s="110">
        <v>502</v>
      </c>
      <c r="K80" s="124">
        <v>3510207</v>
      </c>
      <c r="L80" s="108">
        <v>0</v>
      </c>
      <c r="M80" s="135">
        <v>4820.60612</v>
      </c>
      <c r="N80" s="135">
        <v>0</v>
      </c>
      <c r="O80" s="134">
        <v>0</v>
      </c>
    </row>
    <row r="81" spans="1:15" s="133" customFormat="1" ht="16.5" customHeight="1">
      <c r="A81" s="136"/>
      <c r="B81" s="458"/>
      <c r="C81" s="459"/>
      <c r="D81" s="460"/>
      <c r="E81" s="460"/>
      <c r="F81" s="460"/>
      <c r="G81" s="591" t="s">
        <v>375</v>
      </c>
      <c r="H81" s="591"/>
      <c r="I81" s="108">
        <v>901</v>
      </c>
      <c r="J81" s="110">
        <v>502</v>
      </c>
      <c r="K81" s="124">
        <v>3510207</v>
      </c>
      <c r="L81" s="108">
        <v>6</v>
      </c>
      <c r="M81" s="135">
        <v>4820.60612</v>
      </c>
      <c r="N81" s="135">
        <v>0</v>
      </c>
      <c r="O81" s="134">
        <v>0</v>
      </c>
    </row>
    <row r="82" spans="1:15" s="133" customFormat="1" ht="32.25" customHeight="1">
      <c r="A82" s="120" t="s">
        <v>385</v>
      </c>
      <c r="B82" s="592" t="s">
        <v>386</v>
      </c>
      <c r="C82" s="592"/>
      <c r="D82" s="592"/>
      <c r="E82" s="592"/>
      <c r="F82" s="592"/>
      <c r="G82" s="592"/>
      <c r="H82" s="592"/>
      <c r="I82" s="127">
        <v>903</v>
      </c>
      <c r="J82" s="129">
        <v>0</v>
      </c>
      <c r="K82" s="128">
        <v>0</v>
      </c>
      <c r="L82" s="127">
        <v>0</v>
      </c>
      <c r="M82" s="126">
        <v>235357.27226</v>
      </c>
      <c r="N82" s="126">
        <v>81498.5462</v>
      </c>
      <c r="O82" s="125">
        <v>12715.647449999999</v>
      </c>
    </row>
    <row r="83" spans="1:15" s="133" customFormat="1" ht="46.5" customHeight="1">
      <c r="A83" s="136"/>
      <c r="B83" s="458"/>
      <c r="C83" s="589" t="s">
        <v>383</v>
      </c>
      <c r="D83" s="589"/>
      <c r="E83" s="589"/>
      <c r="F83" s="589"/>
      <c r="G83" s="589"/>
      <c r="H83" s="589"/>
      <c r="I83" s="108">
        <v>903</v>
      </c>
      <c r="J83" s="110">
        <v>104</v>
      </c>
      <c r="K83" s="124">
        <v>0</v>
      </c>
      <c r="L83" s="108">
        <v>0</v>
      </c>
      <c r="M83" s="135">
        <v>80284.83045000001</v>
      </c>
      <c r="N83" s="135">
        <v>31151.909</v>
      </c>
      <c r="O83" s="134">
        <v>10.647450000000001</v>
      </c>
    </row>
    <row r="84" spans="1:15" s="133" customFormat="1" ht="16.5" customHeight="1">
      <c r="A84" s="136"/>
      <c r="B84" s="458"/>
      <c r="C84" s="459"/>
      <c r="D84" s="590" t="s">
        <v>356</v>
      </c>
      <c r="E84" s="590"/>
      <c r="F84" s="590"/>
      <c r="G84" s="590"/>
      <c r="H84" s="590"/>
      <c r="I84" s="108">
        <v>903</v>
      </c>
      <c r="J84" s="110">
        <v>104</v>
      </c>
      <c r="K84" s="124">
        <v>20000</v>
      </c>
      <c r="L84" s="108">
        <v>0</v>
      </c>
      <c r="M84" s="135">
        <v>80284.83045000001</v>
      </c>
      <c r="N84" s="135">
        <v>31151.909</v>
      </c>
      <c r="O84" s="134">
        <v>10.647450000000001</v>
      </c>
    </row>
    <row r="85" spans="1:15" s="133" customFormat="1" ht="16.5" customHeight="1">
      <c r="A85" s="136"/>
      <c r="B85" s="458"/>
      <c r="C85" s="459"/>
      <c r="D85" s="460"/>
      <c r="E85" s="590" t="s">
        <v>357</v>
      </c>
      <c r="F85" s="590"/>
      <c r="G85" s="590"/>
      <c r="H85" s="590"/>
      <c r="I85" s="108">
        <v>903</v>
      </c>
      <c r="J85" s="110">
        <v>104</v>
      </c>
      <c r="K85" s="124">
        <v>20400</v>
      </c>
      <c r="L85" s="108">
        <v>0</v>
      </c>
      <c r="M85" s="135">
        <v>80284.83045000001</v>
      </c>
      <c r="N85" s="135">
        <v>31151.909</v>
      </c>
      <c r="O85" s="134">
        <v>10.647450000000001</v>
      </c>
    </row>
    <row r="86" spans="1:15" s="133" customFormat="1" ht="27" customHeight="1">
      <c r="A86" s="136"/>
      <c r="B86" s="458"/>
      <c r="C86" s="459"/>
      <c r="D86" s="460"/>
      <c r="E86" s="460"/>
      <c r="F86" s="590" t="s">
        <v>386</v>
      </c>
      <c r="G86" s="590"/>
      <c r="H86" s="590"/>
      <c r="I86" s="108">
        <v>903</v>
      </c>
      <c r="J86" s="110">
        <v>104</v>
      </c>
      <c r="K86" s="124">
        <v>20405</v>
      </c>
      <c r="L86" s="108">
        <v>0</v>
      </c>
      <c r="M86" s="135">
        <v>80284.83045000001</v>
      </c>
      <c r="N86" s="135">
        <v>31151.909</v>
      </c>
      <c r="O86" s="134">
        <v>10.647450000000001</v>
      </c>
    </row>
    <row r="87" spans="1:15" s="133" customFormat="1" ht="17.25" customHeight="1">
      <c r="A87" s="136"/>
      <c r="B87" s="458"/>
      <c r="C87" s="459"/>
      <c r="D87" s="460"/>
      <c r="E87" s="460"/>
      <c r="F87" s="460"/>
      <c r="G87" s="591" t="s">
        <v>358</v>
      </c>
      <c r="H87" s="591"/>
      <c r="I87" s="108">
        <v>903</v>
      </c>
      <c r="J87" s="110">
        <v>104</v>
      </c>
      <c r="K87" s="124">
        <v>20405</v>
      </c>
      <c r="L87" s="108">
        <v>500</v>
      </c>
      <c r="M87" s="135">
        <v>80284.83045000001</v>
      </c>
      <c r="N87" s="135">
        <v>31151.909</v>
      </c>
      <c r="O87" s="134">
        <v>10.647450000000001</v>
      </c>
    </row>
    <row r="88" spans="1:15" s="133" customFormat="1" ht="17.25" customHeight="1">
      <c r="A88" s="136"/>
      <c r="B88" s="458"/>
      <c r="C88" s="589" t="s">
        <v>366</v>
      </c>
      <c r="D88" s="589"/>
      <c r="E88" s="589"/>
      <c r="F88" s="589"/>
      <c r="G88" s="589"/>
      <c r="H88" s="589"/>
      <c r="I88" s="108">
        <v>903</v>
      </c>
      <c r="J88" s="110">
        <v>114</v>
      </c>
      <c r="K88" s="124">
        <v>0</v>
      </c>
      <c r="L88" s="108">
        <v>0</v>
      </c>
      <c r="M88" s="135">
        <v>130191.39704000001</v>
      </c>
      <c r="N88" s="135">
        <v>50346.637200000005</v>
      </c>
      <c r="O88" s="134">
        <v>12705</v>
      </c>
    </row>
    <row r="89" spans="1:15" s="133" customFormat="1" ht="30" customHeight="1">
      <c r="A89" s="136"/>
      <c r="B89" s="458"/>
      <c r="C89" s="459"/>
      <c r="D89" s="590" t="s">
        <v>367</v>
      </c>
      <c r="E89" s="590"/>
      <c r="F89" s="590"/>
      <c r="G89" s="590"/>
      <c r="H89" s="590"/>
      <c r="I89" s="108">
        <v>903</v>
      </c>
      <c r="J89" s="110">
        <v>114</v>
      </c>
      <c r="K89" s="124">
        <v>920000</v>
      </c>
      <c r="L89" s="108">
        <v>0</v>
      </c>
      <c r="M89" s="135">
        <v>6376.04717</v>
      </c>
      <c r="N89" s="135">
        <v>0</v>
      </c>
      <c r="O89" s="134">
        <v>0</v>
      </c>
    </row>
    <row r="90" spans="1:15" s="133" customFormat="1" ht="15" customHeight="1">
      <c r="A90" s="136"/>
      <c r="B90" s="458"/>
      <c r="C90" s="459"/>
      <c r="D90" s="460"/>
      <c r="E90" s="590" t="s">
        <v>368</v>
      </c>
      <c r="F90" s="590"/>
      <c r="G90" s="590"/>
      <c r="H90" s="590"/>
      <c r="I90" s="108">
        <v>903</v>
      </c>
      <c r="J90" s="110">
        <v>114</v>
      </c>
      <c r="K90" s="124">
        <v>920300</v>
      </c>
      <c r="L90" s="108">
        <v>0</v>
      </c>
      <c r="M90" s="135">
        <v>6376.04717</v>
      </c>
      <c r="N90" s="135">
        <v>0</v>
      </c>
      <c r="O90" s="134">
        <v>0</v>
      </c>
    </row>
    <row r="91" spans="1:15" s="133" customFormat="1" ht="15" customHeight="1">
      <c r="A91" s="136"/>
      <c r="B91" s="458"/>
      <c r="C91" s="459"/>
      <c r="D91" s="460"/>
      <c r="E91" s="460"/>
      <c r="F91" s="590" t="s">
        <v>387</v>
      </c>
      <c r="G91" s="590"/>
      <c r="H91" s="590"/>
      <c r="I91" s="108">
        <v>903</v>
      </c>
      <c r="J91" s="110">
        <v>114</v>
      </c>
      <c r="K91" s="124">
        <v>920353</v>
      </c>
      <c r="L91" s="108">
        <v>0</v>
      </c>
      <c r="M91" s="135">
        <v>1257.92123</v>
      </c>
      <c r="N91" s="135">
        <v>0</v>
      </c>
      <c r="O91" s="134">
        <v>0</v>
      </c>
    </row>
    <row r="92" spans="1:15" s="133" customFormat="1" ht="15" customHeight="1">
      <c r="A92" s="136"/>
      <c r="B92" s="458"/>
      <c r="C92" s="459"/>
      <c r="D92" s="460"/>
      <c r="E92" s="460"/>
      <c r="F92" s="460"/>
      <c r="G92" s="591" t="s">
        <v>358</v>
      </c>
      <c r="H92" s="591"/>
      <c r="I92" s="108">
        <v>903</v>
      </c>
      <c r="J92" s="110">
        <v>114</v>
      </c>
      <c r="K92" s="124">
        <v>920353</v>
      </c>
      <c r="L92" s="108">
        <v>500</v>
      </c>
      <c r="M92" s="135">
        <v>1257.92123</v>
      </c>
      <c r="N92" s="135">
        <v>0</v>
      </c>
      <c r="O92" s="134">
        <v>0</v>
      </c>
    </row>
    <row r="93" spans="1:15" s="133" customFormat="1" ht="15" customHeight="1">
      <c r="A93" s="136"/>
      <c r="B93" s="458"/>
      <c r="C93" s="459"/>
      <c r="D93" s="460"/>
      <c r="E93" s="460"/>
      <c r="F93" s="590" t="s">
        <v>388</v>
      </c>
      <c r="G93" s="590"/>
      <c r="H93" s="590"/>
      <c r="I93" s="108">
        <v>903</v>
      </c>
      <c r="J93" s="110">
        <v>114</v>
      </c>
      <c r="K93" s="124">
        <v>920361</v>
      </c>
      <c r="L93" s="108">
        <v>0</v>
      </c>
      <c r="M93" s="135">
        <v>1881.25882</v>
      </c>
      <c r="N93" s="135">
        <v>0</v>
      </c>
      <c r="O93" s="134">
        <v>0</v>
      </c>
    </row>
    <row r="94" spans="1:15" s="133" customFormat="1" ht="15" customHeight="1">
      <c r="A94" s="136"/>
      <c r="B94" s="458"/>
      <c r="C94" s="459"/>
      <c r="D94" s="460"/>
      <c r="E94" s="460"/>
      <c r="F94" s="460"/>
      <c r="G94" s="591" t="s">
        <v>358</v>
      </c>
      <c r="H94" s="591"/>
      <c r="I94" s="108">
        <v>903</v>
      </c>
      <c r="J94" s="110">
        <v>114</v>
      </c>
      <c r="K94" s="124">
        <v>920361</v>
      </c>
      <c r="L94" s="108">
        <v>500</v>
      </c>
      <c r="M94" s="135">
        <v>1881.25882</v>
      </c>
      <c r="N94" s="135">
        <v>0</v>
      </c>
      <c r="O94" s="134">
        <v>0</v>
      </c>
    </row>
    <row r="95" spans="1:15" s="133" customFormat="1" ht="47.25" customHeight="1">
      <c r="A95" s="136"/>
      <c r="B95" s="458"/>
      <c r="C95" s="459"/>
      <c r="D95" s="460"/>
      <c r="E95" s="460"/>
      <c r="F95" s="590" t="s">
        <v>389</v>
      </c>
      <c r="G95" s="590"/>
      <c r="H95" s="590"/>
      <c r="I95" s="108">
        <v>903</v>
      </c>
      <c r="J95" s="110">
        <v>114</v>
      </c>
      <c r="K95" s="124">
        <v>920364</v>
      </c>
      <c r="L95" s="108">
        <v>0</v>
      </c>
      <c r="M95" s="135">
        <v>3236.86712</v>
      </c>
      <c r="N95" s="135">
        <v>0</v>
      </c>
      <c r="O95" s="134">
        <v>0</v>
      </c>
    </row>
    <row r="96" spans="1:15" s="133" customFormat="1" ht="17.25" customHeight="1">
      <c r="A96" s="136"/>
      <c r="B96" s="458"/>
      <c r="C96" s="459"/>
      <c r="D96" s="460"/>
      <c r="E96" s="460"/>
      <c r="F96" s="460"/>
      <c r="G96" s="591" t="s">
        <v>358</v>
      </c>
      <c r="H96" s="591"/>
      <c r="I96" s="108">
        <v>903</v>
      </c>
      <c r="J96" s="110">
        <v>114</v>
      </c>
      <c r="K96" s="124">
        <v>920364</v>
      </c>
      <c r="L96" s="108">
        <v>500</v>
      </c>
      <c r="M96" s="135">
        <v>3236.86712</v>
      </c>
      <c r="N96" s="135">
        <v>0</v>
      </c>
      <c r="O96" s="134">
        <v>0</v>
      </c>
    </row>
    <row r="97" spans="1:15" s="133" customFormat="1" ht="17.25" customHeight="1">
      <c r="A97" s="136"/>
      <c r="B97" s="458"/>
      <c r="C97" s="459"/>
      <c r="D97" s="590" t="s">
        <v>390</v>
      </c>
      <c r="E97" s="590"/>
      <c r="F97" s="590"/>
      <c r="G97" s="590"/>
      <c r="H97" s="590"/>
      <c r="I97" s="108">
        <v>903</v>
      </c>
      <c r="J97" s="110">
        <v>114</v>
      </c>
      <c r="K97" s="124">
        <v>930000</v>
      </c>
      <c r="L97" s="108">
        <v>0</v>
      </c>
      <c r="M97" s="135">
        <v>100109.61642</v>
      </c>
      <c r="N97" s="135">
        <v>45375.7572</v>
      </c>
      <c r="O97" s="134">
        <v>12705</v>
      </c>
    </row>
    <row r="98" spans="1:15" s="133" customFormat="1" ht="17.25" customHeight="1">
      <c r="A98" s="136"/>
      <c r="B98" s="458"/>
      <c r="C98" s="459"/>
      <c r="D98" s="460"/>
      <c r="E98" s="590" t="s">
        <v>391</v>
      </c>
      <c r="F98" s="590"/>
      <c r="G98" s="590"/>
      <c r="H98" s="590"/>
      <c r="I98" s="108">
        <v>903</v>
      </c>
      <c r="J98" s="110">
        <v>114</v>
      </c>
      <c r="K98" s="124">
        <v>939900</v>
      </c>
      <c r="L98" s="108">
        <v>0</v>
      </c>
      <c r="M98" s="135">
        <v>100109.61642</v>
      </c>
      <c r="N98" s="135">
        <v>45375.7572</v>
      </c>
      <c r="O98" s="134">
        <v>12705</v>
      </c>
    </row>
    <row r="99" spans="1:15" s="133" customFormat="1" ht="32.25" customHeight="1">
      <c r="A99" s="136"/>
      <c r="B99" s="458"/>
      <c r="C99" s="459"/>
      <c r="D99" s="460"/>
      <c r="E99" s="460"/>
      <c r="F99" s="590" t="s">
        <v>575</v>
      </c>
      <c r="G99" s="590"/>
      <c r="H99" s="590"/>
      <c r="I99" s="108">
        <v>903</v>
      </c>
      <c r="J99" s="110">
        <v>114</v>
      </c>
      <c r="K99" s="124">
        <v>939910</v>
      </c>
      <c r="L99" s="108">
        <v>0</v>
      </c>
      <c r="M99" s="135">
        <v>23386.46675</v>
      </c>
      <c r="N99" s="135">
        <v>17017.7172</v>
      </c>
      <c r="O99" s="134">
        <v>0</v>
      </c>
    </row>
    <row r="100" spans="1:15" s="133" customFormat="1" ht="15" customHeight="1">
      <c r="A100" s="136"/>
      <c r="B100" s="458"/>
      <c r="C100" s="459"/>
      <c r="D100" s="460"/>
      <c r="E100" s="460"/>
      <c r="F100" s="460"/>
      <c r="G100" s="591" t="s">
        <v>392</v>
      </c>
      <c r="H100" s="591"/>
      <c r="I100" s="108">
        <v>903</v>
      </c>
      <c r="J100" s="110">
        <v>114</v>
      </c>
      <c r="K100" s="124">
        <v>939910</v>
      </c>
      <c r="L100" s="108">
        <v>1</v>
      </c>
      <c r="M100" s="135">
        <v>23386.46675</v>
      </c>
      <c r="N100" s="135">
        <v>17017.7172</v>
      </c>
      <c r="O100" s="134">
        <v>0</v>
      </c>
    </row>
    <row r="101" spans="1:15" s="133" customFormat="1" ht="32.25" customHeight="1">
      <c r="A101" s="136"/>
      <c r="B101" s="458"/>
      <c r="C101" s="459"/>
      <c r="D101" s="460"/>
      <c r="E101" s="460"/>
      <c r="F101" s="590" t="s">
        <v>393</v>
      </c>
      <c r="G101" s="590"/>
      <c r="H101" s="590"/>
      <c r="I101" s="108">
        <v>903</v>
      </c>
      <c r="J101" s="110">
        <v>114</v>
      </c>
      <c r="K101" s="124">
        <v>939917</v>
      </c>
      <c r="L101" s="108">
        <v>0</v>
      </c>
      <c r="M101" s="135">
        <v>76723.14967</v>
      </c>
      <c r="N101" s="135">
        <v>28358.04</v>
      </c>
      <c r="O101" s="134">
        <v>12705</v>
      </c>
    </row>
    <row r="102" spans="1:15" s="133" customFormat="1" ht="14.25" customHeight="1">
      <c r="A102" s="136"/>
      <c r="B102" s="458"/>
      <c r="C102" s="459"/>
      <c r="D102" s="460"/>
      <c r="E102" s="460"/>
      <c r="F102" s="460"/>
      <c r="G102" s="591" t="s">
        <v>392</v>
      </c>
      <c r="H102" s="591"/>
      <c r="I102" s="108">
        <v>903</v>
      </c>
      <c r="J102" s="110">
        <v>114</v>
      </c>
      <c r="K102" s="124">
        <v>939917</v>
      </c>
      <c r="L102" s="108">
        <v>1</v>
      </c>
      <c r="M102" s="135">
        <v>76723.14967</v>
      </c>
      <c r="N102" s="135">
        <v>28358.04</v>
      </c>
      <c r="O102" s="134">
        <v>12705</v>
      </c>
    </row>
    <row r="103" spans="1:15" s="133" customFormat="1" ht="30.75" customHeight="1">
      <c r="A103" s="136"/>
      <c r="B103" s="458"/>
      <c r="C103" s="459"/>
      <c r="D103" s="590" t="s">
        <v>394</v>
      </c>
      <c r="E103" s="590"/>
      <c r="F103" s="590"/>
      <c r="G103" s="590"/>
      <c r="H103" s="590"/>
      <c r="I103" s="108">
        <v>903</v>
      </c>
      <c r="J103" s="110">
        <v>114</v>
      </c>
      <c r="K103" s="124">
        <v>4400000</v>
      </c>
      <c r="L103" s="108">
        <v>0</v>
      </c>
      <c r="M103" s="135">
        <v>6755.73242</v>
      </c>
      <c r="N103" s="135">
        <v>4970.88</v>
      </c>
      <c r="O103" s="134">
        <v>0</v>
      </c>
    </row>
    <row r="104" spans="1:15" s="133" customFormat="1" ht="17.25" customHeight="1">
      <c r="A104" s="136"/>
      <c r="B104" s="458"/>
      <c r="C104" s="459"/>
      <c r="D104" s="460"/>
      <c r="E104" s="590" t="s">
        <v>391</v>
      </c>
      <c r="F104" s="590"/>
      <c r="G104" s="590"/>
      <c r="H104" s="590"/>
      <c r="I104" s="108">
        <v>903</v>
      </c>
      <c r="J104" s="110">
        <v>114</v>
      </c>
      <c r="K104" s="124">
        <v>4409900</v>
      </c>
      <c r="L104" s="108">
        <v>0</v>
      </c>
      <c r="M104" s="135">
        <v>6755.73242</v>
      </c>
      <c r="N104" s="135">
        <v>4970.88</v>
      </c>
      <c r="O104" s="134">
        <v>0</v>
      </c>
    </row>
    <row r="105" spans="1:15" s="133" customFormat="1" ht="30" customHeight="1">
      <c r="A105" s="136"/>
      <c r="B105" s="458"/>
      <c r="C105" s="459"/>
      <c r="D105" s="460"/>
      <c r="E105" s="460"/>
      <c r="F105" s="590" t="s">
        <v>574</v>
      </c>
      <c r="G105" s="590"/>
      <c r="H105" s="590"/>
      <c r="I105" s="108">
        <v>903</v>
      </c>
      <c r="J105" s="110">
        <v>114</v>
      </c>
      <c r="K105" s="124">
        <v>4409909</v>
      </c>
      <c r="L105" s="108">
        <v>0</v>
      </c>
      <c r="M105" s="135">
        <v>6755.73242</v>
      </c>
      <c r="N105" s="135">
        <v>4970.88</v>
      </c>
      <c r="O105" s="134">
        <v>0</v>
      </c>
    </row>
    <row r="106" spans="1:15" s="133" customFormat="1" ht="17.25" customHeight="1">
      <c r="A106" s="136"/>
      <c r="B106" s="458"/>
      <c r="C106" s="459"/>
      <c r="D106" s="460"/>
      <c r="E106" s="460"/>
      <c r="F106" s="460"/>
      <c r="G106" s="591" t="s">
        <v>392</v>
      </c>
      <c r="H106" s="591"/>
      <c r="I106" s="108">
        <v>903</v>
      </c>
      <c r="J106" s="110">
        <v>114</v>
      </c>
      <c r="K106" s="124">
        <v>4409909</v>
      </c>
      <c r="L106" s="108">
        <v>1</v>
      </c>
      <c r="M106" s="135">
        <v>6755.73242</v>
      </c>
      <c r="N106" s="135">
        <v>4970.88</v>
      </c>
      <c r="O106" s="134">
        <v>0</v>
      </c>
    </row>
    <row r="107" spans="1:15" s="133" customFormat="1" ht="17.25" customHeight="1">
      <c r="A107" s="136"/>
      <c r="B107" s="458"/>
      <c r="C107" s="459"/>
      <c r="D107" s="590" t="s">
        <v>395</v>
      </c>
      <c r="E107" s="590"/>
      <c r="F107" s="590"/>
      <c r="G107" s="590"/>
      <c r="H107" s="590"/>
      <c r="I107" s="108">
        <v>903</v>
      </c>
      <c r="J107" s="110">
        <v>114</v>
      </c>
      <c r="K107" s="124">
        <v>7950000</v>
      </c>
      <c r="L107" s="108">
        <v>0</v>
      </c>
      <c r="M107" s="135">
        <v>16950.00103</v>
      </c>
      <c r="N107" s="135">
        <v>0</v>
      </c>
      <c r="O107" s="134">
        <v>0</v>
      </c>
    </row>
    <row r="108" spans="1:15" s="133" customFormat="1" ht="27.75" customHeight="1">
      <c r="A108" s="136"/>
      <c r="B108" s="458"/>
      <c r="C108" s="459"/>
      <c r="D108" s="460"/>
      <c r="E108" s="460"/>
      <c r="F108" s="590" t="s">
        <v>396</v>
      </c>
      <c r="G108" s="590"/>
      <c r="H108" s="590"/>
      <c r="I108" s="108">
        <v>903</v>
      </c>
      <c r="J108" s="110">
        <v>114</v>
      </c>
      <c r="K108" s="124">
        <v>7950035</v>
      </c>
      <c r="L108" s="108">
        <v>0</v>
      </c>
      <c r="M108" s="135">
        <v>16950.00103</v>
      </c>
      <c r="N108" s="135">
        <v>0</v>
      </c>
      <c r="O108" s="134">
        <v>0</v>
      </c>
    </row>
    <row r="109" spans="1:15" s="133" customFormat="1" ht="15.75" customHeight="1">
      <c r="A109" s="136"/>
      <c r="B109" s="458"/>
      <c r="C109" s="459"/>
      <c r="D109" s="460"/>
      <c r="E109" s="460"/>
      <c r="F109" s="460"/>
      <c r="G109" s="591" t="s">
        <v>358</v>
      </c>
      <c r="H109" s="591"/>
      <c r="I109" s="108">
        <v>903</v>
      </c>
      <c r="J109" s="110">
        <v>114</v>
      </c>
      <c r="K109" s="124">
        <v>7950035</v>
      </c>
      <c r="L109" s="108">
        <v>500</v>
      </c>
      <c r="M109" s="135">
        <v>16950.00103</v>
      </c>
      <c r="N109" s="135">
        <v>0</v>
      </c>
      <c r="O109" s="134">
        <v>0</v>
      </c>
    </row>
    <row r="110" spans="1:15" s="133" customFormat="1" ht="15.75" customHeight="1">
      <c r="A110" s="136"/>
      <c r="B110" s="458"/>
      <c r="C110" s="589" t="s">
        <v>397</v>
      </c>
      <c r="D110" s="589"/>
      <c r="E110" s="589"/>
      <c r="F110" s="589"/>
      <c r="G110" s="589"/>
      <c r="H110" s="589"/>
      <c r="I110" s="108">
        <v>903</v>
      </c>
      <c r="J110" s="110">
        <v>302</v>
      </c>
      <c r="K110" s="124">
        <v>0</v>
      </c>
      <c r="L110" s="108">
        <v>0</v>
      </c>
      <c r="M110" s="135">
        <v>73.45103</v>
      </c>
      <c r="N110" s="135">
        <v>0</v>
      </c>
      <c r="O110" s="134">
        <v>0</v>
      </c>
    </row>
    <row r="111" spans="1:15" s="133" customFormat="1" ht="15.75" customHeight="1">
      <c r="A111" s="136"/>
      <c r="B111" s="458"/>
      <c r="C111" s="459"/>
      <c r="D111" s="590" t="s">
        <v>398</v>
      </c>
      <c r="E111" s="590"/>
      <c r="F111" s="590"/>
      <c r="G111" s="590"/>
      <c r="H111" s="590"/>
      <c r="I111" s="108">
        <v>903</v>
      </c>
      <c r="J111" s="110">
        <v>302</v>
      </c>
      <c r="K111" s="124">
        <v>2020000</v>
      </c>
      <c r="L111" s="108">
        <v>0</v>
      </c>
      <c r="M111" s="135">
        <v>73.45103</v>
      </c>
      <c r="N111" s="135">
        <v>0</v>
      </c>
      <c r="O111" s="134">
        <v>0</v>
      </c>
    </row>
    <row r="112" spans="1:15" s="133" customFormat="1" ht="15.75" customHeight="1">
      <c r="A112" s="136"/>
      <c r="B112" s="458"/>
      <c r="C112" s="459"/>
      <c r="D112" s="460"/>
      <c r="E112" s="590" t="s">
        <v>398</v>
      </c>
      <c r="F112" s="590"/>
      <c r="G112" s="590"/>
      <c r="H112" s="590"/>
      <c r="I112" s="108">
        <v>903</v>
      </c>
      <c r="J112" s="110">
        <v>302</v>
      </c>
      <c r="K112" s="124">
        <v>2020000</v>
      </c>
      <c r="L112" s="108">
        <v>0</v>
      </c>
      <c r="M112" s="135">
        <v>73.45103</v>
      </c>
      <c r="N112" s="135">
        <v>0</v>
      </c>
      <c r="O112" s="134">
        <v>0</v>
      </c>
    </row>
    <row r="113" spans="1:15" s="133" customFormat="1" ht="58.5" customHeight="1">
      <c r="A113" s="136"/>
      <c r="B113" s="458"/>
      <c r="C113" s="459"/>
      <c r="D113" s="460"/>
      <c r="E113" s="460"/>
      <c r="F113" s="590" t="s">
        <v>573</v>
      </c>
      <c r="G113" s="590"/>
      <c r="H113" s="590"/>
      <c r="I113" s="108">
        <v>903</v>
      </c>
      <c r="J113" s="110">
        <v>302</v>
      </c>
      <c r="K113" s="124">
        <v>2020001</v>
      </c>
      <c r="L113" s="108">
        <v>0</v>
      </c>
      <c r="M113" s="135">
        <v>73.45103</v>
      </c>
      <c r="N113" s="135">
        <v>0</v>
      </c>
      <c r="O113" s="134">
        <v>0</v>
      </c>
    </row>
    <row r="114" spans="1:15" s="133" customFormat="1" ht="27" customHeight="1">
      <c r="A114" s="136"/>
      <c r="B114" s="458"/>
      <c r="C114" s="459"/>
      <c r="D114" s="460"/>
      <c r="E114" s="460"/>
      <c r="F114" s="460"/>
      <c r="G114" s="591" t="s">
        <v>399</v>
      </c>
      <c r="H114" s="591"/>
      <c r="I114" s="108">
        <v>903</v>
      </c>
      <c r="J114" s="110">
        <v>302</v>
      </c>
      <c r="K114" s="124">
        <v>2020001</v>
      </c>
      <c r="L114" s="108">
        <v>14</v>
      </c>
      <c r="M114" s="135">
        <v>73.45103</v>
      </c>
      <c r="N114" s="135">
        <v>0</v>
      </c>
      <c r="O114" s="134">
        <v>0</v>
      </c>
    </row>
    <row r="115" spans="1:15" s="133" customFormat="1" ht="18" customHeight="1">
      <c r="A115" s="136"/>
      <c r="B115" s="458"/>
      <c r="C115" s="589" t="s">
        <v>400</v>
      </c>
      <c r="D115" s="589"/>
      <c r="E115" s="589"/>
      <c r="F115" s="589"/>
      <c r="G115" s="589"/>
      <c r="H115" s="589"/>
      <c r="I115" s="108">
        <v>903</v>
      </c>
      <c r="J115" s="110">
        <v>709</v>
      </c>
      <c r="K115" s="124">
        <v>0</v>
      </c>
      <c r="L115" s="108">
        <v>0</v>
      </c>
      <c r="M115" s="135">
        <v>16267.742940000002</v>
      </c>
      <c r="N115" s="135">
        <v>0</v>
      </c>
      <c r="O115" s="134">
        <v>0</v>
      </c>
    </row>
    <row r="116" spans="1:15" s="133" customFormat="1" ht="18" customHeight="1">
      <c r="A116" s="136"/>
      <c r="B116" s="458"/>
      <c r="C116" s="459"/>
      <c r="D116" s="590" t="s">
        <v>401</v>
      </c>
      <c r="E116" s="590"/>
      <c r="F116" s="590"/>
      <c r="G116" s="590"/>
      <c r="H116" s="590"/>
      <c r="I116" s="108">
        <v>903</v>
      </c>
      <c r="J116" s="110">
        <v>709</v>
      </c>
      <c r="K116" s="124">
        <v>4360000</v>
      </c>
      <c r="L116" s="108">
        <v>0</v>
      </c>
      <c r="M116" s="135">
        <v>13717.742520000002</v>
      </c>
      <c r="N116" s="135">
        <v>0</v>
      </c>
      <c r="O116" s="134">
        <v>0</v>
      </c>
    </row>
    <row r="117" spans="1:15" s="133" customFormat="1" ht="18" customHeight="1">
      <c r="A117" s="136"/>
      <c r="B117" s="458"/>
      <c r="C117" s="459"/>
      <c r="D117" s="460"/>
      <c r="E117" s="590" t="s">
        <v>402</v>
      </c>
      <c r="F117" s="590"/>
      <c r="G117" s="590"/>
      <c r="H117" s="590"/>
      <c r="I117" s="108">
        <v>903</v>
      </c>
      <c r="J117" s="110">
        <v>709</v>
      </c>
      <c r="K117" s="124">
        <v>4361000</v>
      </c>
      <c r="L117" s="108">
        <v>0</v>
      </c>
      <c r="M117" s="135">
        <v>13717.742520000002</v>
      </c>
      <c r="N117" s="135">
        <v>0</v>
      </c>
      <c r="O117" s="134">
        <v>0</v>
      </c>
    </row>
    <row r="118" spans="1:15" s="133" customFormat="1" ht="44.25" customHeight="1">
      <c r="A118" s="136"/>
      <c r="B118" s="458"/>
      <c r="C118" s="459"/>
      <c r="D118" s="460"/>
      <c r="E118" s="460"/>
      <c r="F118" s="590" t="s">
        <v>140</v>
      </c>
      <c r="G118" s="590"/>
      <c r="H118" s="590"/>
      <c r="I118" s="108">
        <v>903</v>
      </c>
      <c r="J118" s="110">
        <v>709</v>
      </c>
      <c r="K118" s="124">
        <v>4361002</v>
      </c>
      <c r="L118" s="108">
        <v>0</v>
      </c>
      <c r="M118" s="135">
        <v>13717.742520000002</v>
      </c>
      <c r="N118" s="135">
        <v>0</v>
      </c>
      <c r="O118" s="134">
        <v>0</v>
      </c>
    </row>
    <row r="119" spans="1:15" s="133" customFormat="1" ht="16.5" customHeight="1">
      <c r="A119" s="136"/>
      <c r="B119" s="458"/>
      <c r="C119" s="459"/>
      <c r="D119" s="460"/>
      <c r="E119" s="460"/>
      <c r="F119" s="460"/>
      <c r="G119" s="591" t="s">
        <v>369</v>
      </c>
      <c r="H119" s="591"/>
      <c r="I119" s="108">
        <v>903</v>
      </c>
      <c r="J119" s="110">
        <v>709</v>
      </c>
      <c r="K119" s="124">
        <v>4361002</v>
      </c>
      <c r="L119" s="108">
        <v>18</v>
      </c>
      <c r="M119" s="135">
        <v>13717.742520000002</v>
      </c>
      <c r="N119" s="135">
        <v>0</v>
      </c>
      <c r="O119" s="134">
        <v>0</v>
      </c>
    </row>
    <row r="120" spans="1:15" s="133" customFormat="1" ht="16.5" customHeight="1">
      <c r="A120" s="136"/>
      <c r="B120" s="458"/>
      <c r="C120" s="459"/>
      <c r="D120" s="590" t="s">
        <v>395</v>
      </c>
      <c r="E120" s="590"/>
      <c r="F120" s="590"/>
      <c r="G120" s="590"/>
      <c r="H120" s="590"/>
      <c r="I120" s="108">
        <v>903</v>
      </c>
      <c r="J120" s="110">
        <v>709</v>
      </c>
      <c r="K120" s="124">
        <v>7950000</v>
      </c>
      <c r="L120" s="108">
        <v>0</v>
      </c>
      <c r="M120" s="135">
        <v>2550.00042</v>
      </c>
      <c r="N120" s="135">
        <v>0</v>
      </c>
      <c r="O120" s="134">
        <v>0</v>
      </c>
    </row>
    <row r="121" spans="1:15" s="133" customFormat="1" ht="27.75" customHeight="1">
      <c r="A121" s="136"/>
      <c r="B121" s="458"/>
      <c r="C121" s="459"/>
      <c r="D121" s="460"/>
      <c r="E121" s="460"/>
      <c r="F121" s="590" t="s">
        <v>396</v>
      </c>
      <c r="G121" s="590"/>
      <c r="H121" s="590"/>
      <c r="I121" s="108">
        <v>903</v>
      </c>
      <c r="J121" s="110">
        <v>709</v>
      </c>
      <c r="K121" s="124">
        <v>7950035</v>
      </c>
      <c r="L121" s="108">
        <v>0</v>
      </c>
      <c r="M121" s="135">
        <v>2550.00042</v>
      </c>
      <c r="N121" s="135">
        <v>0</v>
      </c>
      <c r="O121" s="134">
        <v>0</v>
      </c>
    </row>
    <row r="122" spans="1:15" s="133" customFormat="1" ht="18" customHeight="1">
      <c r="A122" s="136"/>
      <c r="B122" s="458"/>
      <c r="C122" s="459"/>
      <c r="D122" s="460"/>
      <c r="E122" s="460"/>
      <c r="F122" s="460"/>
      <c r="G122" s="591" t="s">
        <v>358</v>
      </c>
      <c r="H122" s="591"/>
      <c r="I122" s="108">
        <v>903</v>
      </c>
      <c r="J122" s="110">
        <v>709</v>
      </c>
      <c r="K122" s="124">
        <v>7950035</v>
      </c>
      <c r="L122" s="108">
        <v>500</v>
      </c>
      <c r="M122" s="135">
        <v>2550.00042</v>
      </c>
      <c r="N122" s="135">
        <v>0</v>
      </c>
      <c r="O122" s="134">
        <v>0</v>
      </c>
    </row>
    <row r="123" spans="1:15" s="133" customFormat="1" ht="28.5" customHeight="1">
      <c r="A123" s="136"/>
      <c r="B123" s="458"/>
      <c r="C123" s="589" t="s">
        <v>403</v>
      </c>
      <c r="D123" s="589"/>
      <c r="E123" s="589"/>
      <c r="F123" s="589"/>
      <c r="G123" s="589"/>
      <c r="H123" s="589"/>
      <c r="I123" s="108">
        <v>903</v>
      </c>
      <c r="J123" s="110">
        <v>806</v>
      </c>
      <c r="K123" s="124">
        <v>0</v>
      </c>
      <c r="L123" s="108">
        <v>0</v>
      </c>
      <c r="M123" s="135">
        <v>200.00009</v>
      </c>
      <c r="N123" s="135">
        <v>0</v>
      </c>
      <c r="O123" s="134">
        <v>0</v>
      </c>
    </row>
    <row r="124" spans="1:15" s="133" customFormat="1" ht="15.75" customHeight="1">
      <c r="A124" s="136"/>
      <c r="B124" s="458"/>
      <c r="C124" s="459"/>
      <c r="D124" s="590" t="s">
        <v>395</v>
      </c>
      <c r="E124" s="590"/>
      <c r="F124" s="590"/>
      <c r="G124" s="590"/>
      <c r="H124" s="590"/>
      <c r="I124" s="108">
        <v>903</v>
      </c>
      <c r="J124" s="110">
        <v>806</v>
      </c>
      <c r="K124" s="124">
        <v>7950000</v>
      </c>
      <c r="L124" s="108">
        <v>0</v>
      </c>
      <c r="M124" s="135">
        <v>200.00009</v>
      </c>
      <c r="N124" s="135">
        <v>0</v>
      </c>
      <c r="O124" s="134">
        <v>0</v>
      </c>
    </row>
    <row r="125" spans="1:15" s="133" customFormat="1" ht="27.75" customHeight="1">
      <c r="A125" s="136"/>
      <c r="B125" s="458"/>
      <c r="C125" s="459"/>
      <c r="D125" s="460"/>
      <c r="E125" s="460"/>
      <c r="F125" s="590" t="s">
        <v>396</v>
      </c>
      <c r="G125" s="590"/>
      <c r="H125" s="590"/>
      <c r="I125" s="108">
        <v>903</v>
      </c>
      <c r="J125" s="110">
        <v>806</v>
      </c>
      <c r="K125" s="124">
        <v>7950035</v>
      </c>
      <c r="L125" s="108">
        <v>0</v>
      </c>
      <c r="M125" s="135">
        <v>200.00009</v>
      </c>
      <c r="N125" s="135">
        <v>0</v>
      </c>
      <c r="O125" s="134">
        <v>0</v>
      </c>
    </row>
    <row r="126" spans="1:15" s="133" customFormat="1" ht="15.75" customHeight="1">
      <c r="A126" s="136"/>
      <c r="B126" s="458"/>
      <c r="C126" s="459"/>
      <c r="D126" s="460"/>
      <c r="E126" s="460"/>
      <c r="F126" s="460"/>
      <c r="G126" s="591" t="s">
        <v>358</v>
      </c>
      <c r="H126" s="591"/>
      <c r="I126" s="108">
        <v>903</v>
      </c>
      <c r="J126" s="110">
        <v>806</v>
      </c>
      <c r="K126" s="124">
        <v>7950035</v>
      </c>
      <c r="L126" s="108">
        <v>500</v>
      </c>
      <c r="M126" s="135">
        <v>200.00009</v>
      </c>
      <c r="N126" s="135">
        <v>0</v>
      </c>
      <c r="O126" s="134">
        <v>0</v>
      </c>
    </row>
    <row r="127" spans="1:15" s="133" customFormat="1" ht="32.25" customHeight="1">
      <c r="A127" s="136"/>
      <c r="B127" s="458"/>
      <c r="C127" s="589" t="s">
        <v>404</v>
      </c>
      <c r="D127" s="589"/>
      <c r="E127" s="589"/>
      <c r="F127" s="589"/>
      <c r="G127" s="589"/>
      <c r="H127" s="589"/>
      <c r="I127" s="108">
        <v>903</v>
      </c>
      <c r="J127" s="110">
        <v>910</v>
      </c>
      <c r="K127" s="124">
        <v>0</v>
      </c>
      <c r="L127" s="108">
        <v>0</v>
      </c>
      <c r="M127" s="135">
        <v>6639.84584</v>
      </c>
      <c r="N127" s="135">
        <v>0</v>
      </c>
      <c r="O127" s="134">
        <v>0</v>
      </c>
    </row>
    <row r="128" spans="1:15" s="133" customFormat="1" ht="26.25" customHeight="1">
      <c r="A128" s="136"/>
      <c r="B128" s="458"/>
      <c r="C128" s="459"/>
      <c r="D128" s="590" t="s">
        <v>405</v>
      </c>
      <c r="E128" s="590"/>
      <c r="F128" s="590"/>
      <c r="G128" s="590"/>
      <c r="H128" s="590"/>
      <c r="I128" s="108">
        <v>903</v>
      </c>
      <c r="J128" s="110">
        <v>910</v>
      </c>
      <c r="K128" s="124">
        <v>4850000</v>
      </c>
      <c r="L128" s="108">
        <v>0</v>
      </c>
      <c r="M128" s="135">
        <v>1849.84399</v>
      </c>
      <c r="N128" s="135">
        <v>0</v>
      </c>
      <c r="O128" s="134">
        <v>0</v>
      </c>
    </row>
    <row r="129" spans="1:15" s="133" customFormat="1" ht="30.75" customHeight="1">
      <c r="A129" s="136"/>
      <c r="B129" s="458"/>
      <c r="C129" s="459"/>
      <c r="D129" s="460"/>
      <c r="E129" s="590" t="s">
        <v>406</v>
      </c>
      <c r="F129" s="590"/>
      <c r="G129" s="590"/>
      <c r="H129" s="590"/>
      <c r="I129" s="108">
        <v>903</v>
      </c>
      <c r="J129" s="110">
        <v>910</v>
      </c>
      <c r="K129" s="124">
        <v>4859700</v>
      </c>
      <c r="L129" s="108">
        <v>0</v>
      </c>
      <c r="M129" s="135">
        <v>1849.84399</v>
      </c>
      <c r="N129" s="135">
        <v>0</v>
      </c>
      <c r="O129" s="134">
        <v>0</v>
      </c>
    </row>
    <row r="130" spans="1:15" s="133" customFormat="1" ht="30.75" customHeight="1">
      <c r="A130" s="136"/>
      <c r="B130" s="458"/>
      <c r="C130" s="459"/>
      <c r="D130" s="460"/>
      <c r="E130" s="460"/>
      <c r="F130" s="590" t="s">
        <v>407</v>
      </c>
      <c r="G130" s="590"/>
      <c r="H130" s="590"/>
      <c r="I130" s="108">
        <v>903</v>
      </c>
      <c r="J130" s="110">
        <v>910</v>
      </c>
      <c r="K130" s="124">
        <v>4859706</v>
      </c>
      <c r="L130" s="108">
        <v>0</v>
      </c>
      <c r="M130" s="135">
        <v>1849.84399</v>
      </c>
      <c r="N130" s="135">
        <v>0</v>
      </c>
      <c r="O130" s="134">
        <v>0</v>
      </c>
    </row>
    <row r="131" spans="1:15" s="133" customFormat="1" ht="17.25" customHeight="1">
      <c r="A131" s="136"/>
      <c r="B131" s="458"/>
      <c r="C131" s="459"/>
      <c r="D131" s="460"/>
      <c r="E131" s="460"/>
      <c r="F131" s="460"/>
      <c r="G131" s="591" t="s">
        <v>358</v>
      </c>
      <c r="H131" s="591"/>
      <c r="I131" s="108">
        <v>903</v>
      </c>
      <c r="J131" s="110">
        <v>910</v>
      </c>
      <c r="K131" s="124">
        <v>4859706</v>
      </c>
      <c r="L131" s="108">
        <v>500</v>
      </c>
      <c r="M131" s="135">
        <v>1849.84399</v>
      </c>
      <c r="N131" s="135">
        <v>0</v>
      </c>
      <c r="O131" s="134">
        <v>0</v>
      </c>
    </row>
    <row r="132" spans="1:15" s="133" customFormat="1" ht="17.25" customHeight="1">
      <c r="A132" s="136"/>
      <c r="B132" s="458"/>
      <c r="C132" s="459"/>
      <c r="D132" s="590" t="s">
        <v>395</v>
      </c>
      <c r="E132" s="590"/>
      <c r="F132" s="590"/>
      <c r="G132" s="590"/>
      <c r="H132" s="590"/>
      <c r="I132" s="108">
        <v>903</v>
      </c>
      <c r="J132" s="110">
        <v>910</v>
      </c>
      <c r="K132" s="124">
        <v>7950000</v>
      </c>
      <c r="L132" s="108">
        <v>0</v>
      </c>
      <c r="M132" s="135">
        <v>4790.00185</v>
      </c>
      <c r="N132" s="135">
        <v>0</v>
      </c>
      <c r="O132" s="134">
        <v>0</v>
      </c>
    </row>
    <row r="133" spans="1:15" s="133" customFormat="1" ht="29.25" customHeight="1">
      <c r="A133" s="136"/>
      <c r="B133" s="458"/>
      <c r="C133" s="459"/>
      <c r="D133" s="460"/>
      <c r="E133" s="460"/>
      <c r="F133" s="590" t="s">
        <v>396</v>
      </c>
      <c r="G133" s="590"/>
      <c r="H133" s="590"/>
      <c r="I133" s="108">
        <v>903</v>
      </c>
      <c r="J133" s="110">
        <v>910</v>
      </c>
      <c r="K133" s="124">
        <v>7950035</v>
      </c>
      <c r="L133" s="108">
        <v>0</v>
      </c>
      <c r="M133" s="135">
        <v>4790.00185</v>
      </c>
      <c r="N133" s="135">
        <v>0</v>
      </c>
      <c r="O133" s="134">
        <v>0</v>
      </c>
    </row>
    <row r="134" spans="1:15" s="133" customFormat="1" ht="15.75" customHeight="1">
      <c r="A134" s="136"/>
      <c r="B134" s="458"/>
      <c r="C134" s="459"/>
      <c r="D134" s="460"/>
      <c r="E134" s="460"/>
      <c r="F134" s="460"/>
      <c r="G134" s="591" t="s">
        <v>358</v>
      </c>
      <c r="H134" s="591"/>
      <c r="I134" s="108">
        <v>903</v>
      </c>
      <c r="J134" s="110">
        <v>910</v>
      </c>
      <c r="K134" s="124">
        <v>7950035</v>
      </c>
      <c r="L134" s="108">
        <v>500</v>
      </c>
      <c r="M134" s="135">
        <v>4790.00185</v>
      </c>
      <c r="N134" s="135">
        <v>0</v>
      </c>
      <c r="O134" s="134">
        <v>0</v>
      </c>
    </row>
    <row r="135" spans="1:15" s="133" customFormat="1" ht="15.75" customHeight="1">
      <c r="A135" s="136"/>
      <c r="B135" s="458"/>
      <c r="C135" s="589" t="s">
        <v>408</v>
      </c>
      <c r="D135" s="589"/>
      <c r="E135" s="589"/>
      <c r="F135" s="589"/>
      <c r="G135" s="589"/>
      <c r="H135" s="589"/>
      <c r="I135" s="108">
        <v>903</v>
      </c>
      <c r="J135" s="110">
        <v>1006</v>
      </c>
      <c r="K135" s="124">
        <v>0</v>
      </c>
      <c r="L135" s="108">
        <v>0</v>
      </c>
      <c r="M135" s="135">
        <v>1700.0048700000002</v>
      </c>
      <c r="N135" s="135">
        <v>0</v>
      </c>
      <c r="O135" s="134">
        <v>0</v>
      </c>
    </row>
    <row r="136" spans="1:15" s="133" customFormat="1" ht="32.25" customHeight="1">
      <c r="A136" s="136"/>
      <c r="B136" s="458"/>
      <c r="C136" s="459"/>
      <c r="D136" s="590" t="s">
        <v>409</v>
      </c>
      <c r="E136" s="590"/>
      <c r="F136" s="590"/>
      <c r="G136" s="590"/>
      <c r="H136" s="590"/>
      <c r="I136" s="108">
        <v>903</v>
      </c>
      <c r="J136" s="110">
        <v>1006</v>
      </c>
      <c r="K136" s="124">
        <v>5140000</v>
      </c>
      <c r="L136" s="108">
        <v>0</v>
      </c>
      <c r="M136" s="135">
        <v>350</v>
      </c>
      <c r="N136" s="135">
        <v>0</v>
      </c>
      <c r="O136" s="134">
        <v>0</v>
      </c>
    </row>
    <row r="137" spans="1:15" s="133" customFormat="1" ht="17.25" customHeight="1">
      <c r="A137" s="136"/>
      <c r="B137" s="458"/>
      <c r="C137" s="459"/>
      <c r="D137" s="460"/>
      <c r="E137" s="590" t="s">
        <v>410</v>
      </c>
      <c r="F137" s="590"/>
      <c r="G137" s="590"/>
      <c r="H137" s="590"/>
      <c r="I137" s="108">
        <v>903</v>
      </c>
      <c r="J137" s="110">
        <v>1006</v>
      </c>
      <c r="K137" s="124">
        <v>5140100</v>
      </c>
      <c r="L137" s="108">
        <v>0</v>
      </c>
      <c r="M137" s="135">
        <v>350</v>
      </c>
      <c r="N137" s="135">
        <v>0</v>
      </c>
      <c r="O137" s="134">
        <v>0</v>
      </c>
    </row>
    <row r="138" spans="1:15" s="133" customFormat="1" ht="32.25" customHeight="1">
      <c r="A138" s="136"/>
      <c r="B138" s="458"/>
      <c r="C138" s="459"/>
      <c r="D138" s="460"/>
      <c r="E138" s="460"/>
      <c r="F138" s="590" t="s">
        <v>411</v>
      </c>
      <c r="G138" s="590"/>
      <c r="H138" s="590"/>
      <c r="I138" s="108">
        <v>903</v>
      </c>
      <c r="J138" s="110">
        <v>1006</v>
      </c>
      <c r="K138" s="124">
        <v>5140104</v>
      </c>
      <c r="L138" s="108">
        <v>0</v>
      </c>
      <c r="M138" s="135">
        <v>350</v>
      </c>
      <c r="N138" s="135">
        <v>0</v>
      </c>
      <c r="O138" s="134">
        <v>0</v>
      </c>
    </row>
    <row r="139" spans="1:15" s="133" customFormat="1" ht="18" customHeight="1">
      <c r="A139" s="136"/>
      <c r="B139" s="458"/>
      <c r="C139" s="459"/>
      <c r="D139" s="460"/>
      <c r="E139" s="460"/>
      <c r="F139" s="460"/>
      <c r="G139" s="591" t="s">
        <v>358</v>
      </c>
      <c r="H139" s="591"/>
      <c r="I139" s="108">
        <v>903</v>
      </c>
      <c r="J139" s="110">
        <v>1006</v>
      </c>
      <c r="K139" s="124">
        <v>5140104</v>
      </c>
      <c r="L139" s="108">
        <v>500</v>
      </c>
      <c r="M139" s="135">
        <v>350</v>
      </c>
      <c r="N139" s="135">
        <v>0</v>
      </c>
      <c r="O139" s="134">
        <v>0</v>
      </c>
    </row>
    <row r="140" spans="1:15" s="133" customFormat="1" ht="18" customHeight="1">
      <c r="A140" s="136"/>
      <c r="B140" s="458"/>
      <c r="C140" s="459"/>
      <c r="D140" s="590" t="s">
        <v>395</v>
      </c>
      <c r="E140" s="590"/>
      <c r="F140" s="590"/>
      <c r="G140" s="590"/>
      <c r="H140" s="590"/>
      <c r="I140" s="108">
        <v>903</v>
      </c>
      <c r="J140" s="110">
        <v>1006</v>
      </c>
      <c r="K140" s="124">
        <v>7950000</v>
      </c>
      <c r="L140" s="108">
        <v>0</v>
      </c>
      <c r="M140" s="135">
        <v>1350.0048700000002</v>
      </c>
      <c r="N140" s="135">
        <v>0</v>
      </c>
      <c r="O140" s="134">
        <v>0</v>
      </c>
    </row>
    <row r="141" spans="1:15" s="133" customFormat="1" ht="27.75" customHeight="1">
      <c r="A141" s="136"/>
      <c r="B141" s="458"/>
      <c r="C141" s="459"/>
      <c r="D141" s="460"/>
      <c r="E141" s="460"/>
      <c r="F141" s="590" t="s">
        <v>396</v>
      </c>
      <c r="G141" s="590"/>
      <c r="H141" s="590"/>
      <c r="I141" s="108">
        <v>903</v>
      </c>
      <c r="J141" s="110">
        <v>1006</v>
      </c>
      <c r="K141" s="124">
        <v>7950035</v>
      </c>
      <c r="L141" s="108">
        <v>0</v>
      </c>
      <c r="M141" s="135">
        <v>1350.0048700000002</v>
      </c>
      <c r="N141" s="135">
        <v>0</v>
      </c>
      <c r="O141" s="134">
        <v>0</v>
      </c>
    </row>
    <row r="142" spans="1:15" s="133" customFormat="1" ht="18" customHeight="1">
      <c r="A142" s="136"/>
      <c r="B142" s="458"/>
      <c r="C142" s="459"/>
      <c r="D142" s="460"/>
      <c r="E142" s="460"/>
      <c r="F142" s="460"/>
      <c r="G142" s="591" t="s">
        <v>358</v>
      </c>
      <c r="H142" s="591"/>
      <c r="I142" s="108">
        <v>903</v>
      </c>
      <c r="J142" s="110">
        <v>1006</v>
      </c>
      <c r="K142" s="124">
        <v>7950035</v>
      </c>
      <c r="L142" s="108">
        <v>500</v>
      </c>
      <c r="M142" s="135">
        <v>1350.0048700000002</v>
      </c>
      <c r="N142" s="135">
        <v>0</v>
      </c>
      <c r="O142" s="134">
        <v>0</v>
      </c>
    </row>
    <row r="143" spans="1:15" s="133" customFormat="1" ht="30.75" customHeight="1">
      <c r="A143" s="120" t="s">
        <v>412</v>
      </c>
      <c r="B143" s="592" t="s">
        <v>413</v>
      </c>
      <c r="C143" s="592"/>
      <c r="D143" s="592"/>
      <c r="E143" s="592"/>
      <c r="F143" s="592"/>
      <c r="G143" s="592"/>
      <c r="H143" s="592"/>
      <c r="I143" s="127">
        <v>905</v>
      </c>
      <c r="J143" s="129">
        <v>0</v>
      </c>
      <c r="K143" s="128">
        <v>0</v>
      </c>
      <c r="L143" s="127">
        <v>0</v>
      </c>
      <c r="M143" s="126">
        <f>5169150.0755+24000</f>
        <v>5193150.0755</v>
      </c>
      <c r="N143" s="126">
        <v>2190337.3099</v>
      </c>
      <c r="O143" s="125">
        <v>381812.3544700002</v>
      </c>
    </row>
    <row r="144" spans="1:15" s="133" customFormat="1" ht="45" customHeight="1">
      <c r="A144" s="136"/>
      <c r="B144" s="458"/>
      <c r="C144" s="589" t="s">
        <v>383</v>
      </c>
      <c r="D144" s="589"/>
      <c r="E144" s="589"/>
      <c r="F144" s="589"/>
      <c r="G144" s="589"/>
      <c r="H144" s="589"/>
      <c r="I144" s="108">
        <v>905</v>
      </c>
      <c r="J144" s="110">
        <v>104</v>
      </c>
      <c r="K144" s="124">
        <v>0</v>
      </c>
      <c r="L144" s="108">
        <v>0</v>
      </c>
      <c r="M144" s="135">
        <f>71995.1815-8.99606</f>
        <v>71986.18544</v>
      </c>
      <c r="N144" s="135">
        <v>49548.86405</v>
      </c>
      <c r="O144" s="134">
        <v>0</v>
      </c>
    </row>
    <row r="145" spans="1:15" s="133" customFormat="1" ht="15" customHeight="1">
      <c r="A145" s="136"/>
      <c r="B145" s="458"/>
      <c r="C145" s="459"/>
      <c r="D145" s="590" t="s">
        <v>356</v>
      </c>
      <c r="E145" s="590"/>
      <c r="F145" s="590"/>
      <c r="G145" s="590"/>
      <c r="H145" s="590"/>
      <c r="I145" s="108">
        <v>905</v>
      </c>
      <c r="J145" s="110">
        <v>104</v>
      </c>
      <c r="K145" s="124">
        <v>20000</v>
      </c>
      <c r="L145" s="108">
        <v>0</v>
      </c>
      <c r="M145" s="135">
        <f>71895.1815-8.99606</f>
        <v>71886.18544</v>
      </c>
      <c r="N145" s="135">
        <v>49548.86405</v>
      </c>
      <c r="O145" s="134">
        <v>0</v>
      </c>
    </row>
    <row r="146" spans="1:15" s="133" customFormat="1" ht="15" customHeight="1">
      <c r="A146" s="136"/>
      <c r="B146" s="458"/>
      <c r="C146" s="459"/>
      <c r="D146" s="460"/>
      <c r="E146" s="590" t="s">
        <v>357</v>
      </c>
      <c r="F146" s="590"/>
      <c r="G146" s="590"/>
      <c r="H146" s="590"/>
      <c r="I146" s="108">
        <v>905</v>
      </c>
      <c r="J146" s="110">
        <v>104</v>
      </c>
      <c r="K146" s="124">
        <v>20400</v>
      </c>
      <c r="L146" s="108">
        <v>0</v>
      </c>
      <c r="M146" s="135">
        <f>71895.1815-8.99606</f>
        <v>71886.18544</v>
      </c>
      <c r="N146" s="135">
        <v>49548.86405</v>
      </c>
      <c r="O146" s="134">
        <v>0</v>
      </c>
    </row>
    <row r="147" spans="1:15" s="133" customFormat="1" ht="32.25" customHeight="1">
      <c r="A147" s="136"/>
      <c r="B147" s="458"/>
      <c r="C147" s="459"/>
      <c r="D147" s="460"/>
      <c r="E147" s="460"/>
      <c r="F147" s="590" t="s">
        <v>414</v>
      </c>
      <c r="G147" s="590"/>
      <c r="H147" s="590"/>
      <c r="I147" s="108">
        <v>905</v>
      </c>
      <c r="J147" s="110">
        <v>104</v>
      </c>
      <c r="K147" s="124">
        <v>20408</v>
      </c>
      <c r="L147" s="108">
        <v>0</v>
      </c>
      <c r="M147" s="135">
        <v>4969</v>
      </c>
      <c r="N147" s="135">
        <v>3200</v>
      </c>
      <c r="O147" s="134">
        <v>0</v>
      </c>
    </row>
    <row r="148" spans="1:15" s="133" customFormat="1" ht="16.5" customHeight="1">
      <c r="A148" s="136"/>
      <c r="B148" s="458"/>
      <c r="C148" s="459"/>
      <c r="D148" s="460"/>
      <c r="E148" s="460"/>
      <c r="F148" s="460"/>
      <c r="G148" s="591" t="s">
        <v>358</v>
      </c>
      <c r="H148" s="591"/>
      <c r="I148" s="108">
        <v>905</v>
      </c>
      <c r="J148" s="110">
        <v>104</v>
      </c>
      <c r="K148" s="124">
        <v>20408</v>
      </c>
      <c r="L148" s="108">
        <v>500</v>
      </c>
      <c r="M148" s="135">
        <v>4969</v>
      </c>
      <c r="N148" s="135">
        <v>3200</v>
      </c>
      <c r="O148" s="134">
        <v>0</v>
      </c>
    </row>
    <row r="149" spans="1:15" s="133" customFormat="1" ht="41.25" customHeight="1">
      <c r="A149" s="136"/>
      <c r="B149" s="458"/>
      <c r="C149" s="459"/>
      <c r="D149" s="460"/>
      <c r="E149" s="460"/>
      <c r="F149" s="590" t="s">
        <v>572</v>
      </c>
      <c r="G149" s="590"/>
      <c r="H149" s="590"/>
      <c r="I149" s="108">
        <v>905</v>
      </c>
      <c r="J149" s="110">
        <v>104</v>
      </c>
      <c r="K149" s="124">
        <v>20412</v>
      </c>
      <c r="L149" s="108">
        <v>0</v>
      </c>
      <c r="M149" s="135">
        <v>9068.518999999998</v>
      </c>
      <c r="N149" s="135">
        <v>5314.79905</v>
      </c>
      <c r="O149" s="134">
        <v>0</v>
      </c>
    </row>
    <row r="150" spans="1:15" s="133" customFormat="1" ht="15.75" customHeight="1">
      <c r="A150" s="136"/>
      <c r="B150" s="458"/>
      <c r="C150" s="459"/>
      <c r="D150" s="460"/>
      <c r="E150" s="460"/>
      <c r="F150" s="460"/>
      <c r="G150" s="591" t="s">
        <v>358</v>
      </c>
      <c r="H150" s="591"/>
      <c r="I150" s="108">
        <v>905</v>
      </c>
      <c r="J150" s="110">
        <v>104</v>
      </c>
      <c r="K150" s="124">
        <v>20412</v>
      </c>
      <c r="L150" s="108">
        <v>500</v>
      </c>
      <c r="M150" s="135">
        <v>9068.518999999998</v>
      </c>
      <c r="N150" s="135">
        <v>5314.79905</v>
      </c>
      <c r="O150" s="134">
        <v>0</v>
      </c>
    </row>
    <row r="151" spans="1:15" s="133" customFormat="1" ht="28.5" customHeight="1">
      <c r="A151" s="136"/>
      <c r="B151" s="458"/>
      <c r="C151" s="459"/>
      <c r="D151" s="460"/>
      <c r="E151" s="460"/>
      <c r="F151" s="590" t="s">
        <v>413</v>
      </c>
      <c r="G151" s="590"/>
      <c r="H151" s="590"/>
      <c r="I151" s="108">
        <v>905</v>
      </c>
      <c r="J151" s="110">
        <v>104</v>
      </c>
      <c r="K151" s="124">
        <v>20416</v>
      </c>
      <c r="L151" s="108">
        <v>0</v>
      </c>
      <c r="M151" s="135">
        <f>44528.0885-8.99606</f>
        <v>44519.09244</v>
      </c>
      <c r="N151" s="135">
        <v>32239.945</v>
      </c>
      <c r="O151" s="134">
        <v>0</v>
      </c>
    </row>
    <row r="152" spans="1:15" s="133" customFormat="1" ht="18" customHeight="1">
      <c r="A152" s="136"/>
      <c r="B152" s="458"/>
      <c r="C152" s="459"/>
      <c r="D152" s="460"/>
      <c r="E152" s="460"/>
      <c r="F152" s="460"/>
      <c r="G152" s="591" t="s">
        <v>358</v>
      </c>
      <c r="H152" s="591"/>
      <c r="I152" s="108">
        <v>905</v>
      </c>
      <c r="J152" s="110">
        <v>104</v>
      </c>
      <c r="K152" s="124">
        <v>20416</v>
      </c>
      <c r="L152" s="108">
        <v>500</v>
      </c>
      <c r="M152" s="135">
        <f>44528.0885-8.99606</f>
        <v>44519.09244</v>
      </c>
      <c r="N152" s="135">
        <v>32239.945</v>
      </c>
      <c r="O152" s="134">
        <v>0</v>
      </c>
    </row>
    <row r="153" spans="1:15" s="133" customFormat="1" ht="57.75" customHeight="1">
      <c r="A153" s="136"/>
      <c r="B153" s="458"/>
      <c r="C153" s="459"/>
      <c r="D153" s="460"/>
      <c r="E153" s="460"/>
      <c r="F153" s="590" t="s">
        <v>415</v>
      </c>
      <c r="G153" s="590"/>
      <c r="H153" s="590"/>
      <c r="I153" s="108">
        <v>905</v>
      </c>
      <c r="J153" s="110">
        <v>104</v>
      </c>
      <c r="K153" s="124">
        <v>20419</v>
      </c>
      <c r="L153" s="108">
        <v>0</v>
      </c>
      <c r="M153" s="135">
        <v>11199.574</v>
      </c>
      <c r="N153" s="135">
        <v>7275.753</v>
      </c>
      <c r="O153" s="134">
        <v>0</v>
      </c>
    </row>
    <row r="154" spans="1:15" s="133" customFormat="1" ht="16.5" customHeight="1">
      <c r="A154" s="136"/>
      <c r="B154" s="458"/>
      <c r="C154" s="459"/>
      <c r="D154" s="460"/>
      <c r="E154" s="460"/>
      <c r="F154" s="460"/>
      <c r="G154" s="591" t="s">
        <v>358</v>
      </c>
      <c r="H154" s="591"/>
      <c r="I154" s="108">
        <v>905</v>
      </c>
      <c r="J154" s="110">
        <v>104</v>
      </c>
      <c r="K154" s="124">
        <v>20419</v>
      </c>
      <c r="L154" s="108">
        <v>500</v>
      </c>
      <c r="M154" s="135">
        <v>11199.574</v>
      </c>
      <c r="N154" s="135">
        <v>7275.753</v>
      </c>
      <c r="O154" s="134">
        <v>0</v>
      </c>
    </row>
    <row r="155" spans="1:15" s="133" customFormat="1" ht="43.5" customHeight="1">
      <c r="A155" s="136"/>
      <c r="B155" s="458"/>
      <c r="C155" s="459"/>
      <c r="D155" s="460"/>
      <c r="E155" s="460"/>
      <c r="F155" s="590" t="s">
        <v>571</v>
      </c>
      <c r="G155" s="590"/>
      <c r="H155" s="590"/>
      <c r="I155" s="108">
        <v>905</v>
      </c>
      <c r="J155" s="110">
        <v>104</v>
      </c>
      <c r="K155" s="124">
        <v>20424</v>
      </c>
      <c r="L155" s="108">
        <v>0</v>
      </c>
      <c r="M155" s="135">
        <v>2130</v>
      </c>
      <c r="N155" s="135">
        <v>1518.367</v>
      </c>
      <c r="O155" s="134">
        <v>0</v>
      </c>
    </row>
    <row r="156" spans="1:15" s="133" customFormat="1" ht="15" customHeight="1">
      <c r="A156" s="136"/>
      <c r="B156" s="458"/>
      <c r="C156" s="459"/>
      <c r="D156" s="460"/>
      <c r="E156" s="460"/>
      <c r="F156" s="460"/>
      <c r="G156" s="591" t="s">
        <v>358</v>
      </c>
      <c r="H156" s="591"/>
      <c r="I156" s="108">
        <v>905</v>
      </c>
      <c r="J156" s="110">
        <v>104</v>
      </c>
      <c r="K156" s="124">
        <v>20424</v>
      </c>
      <c r="L156" s="108">
        <v>500</v>
      </c>
      <c r="M156" s="135">
        <v>2130</v>
      </c>
      <c r="N156" s="135">
        <v>1518.367</v>
      </c>
      <c r="O156" s="134">
        <v>0</v>
      </c>
    </row>
    <row r="157" spans="1:15" s="133" customFormat="1" ht="30.75" customHeight="1">
      <c r="A157" s="136"/>
      <c r="B157" s="458"/>
      <c r="C157" s="459"/>
      <c r="D157" s="460"/>
      <c r="E157" s="460"/>
      <c r="F157" s="590" t="s">
        <v>367</v>
      </c>
      <c r="G157" s="590"/>
      <c r="H157" s="590"/>
      <c r="I157" s="108">
        <v>905</v>
      </c>
      <c r="J157" s="110">
        <v>104</v>
      </c>
      <c r="K157" s="124">
        <v>920000</v>
      </c>
      <c r="L157" s="108">
        <v>0</v>
      </c>
      <c r="M157" s="135">
        <v>100</v>
      </c>
      <c r="N157" s="135">
        <v>0</v>
      </c>
      <c r="O157" s="134">
        <v>0</v>
      </c>
    </row>
    <row r="158" spans="1:15" s="133" customFormat="1" ht="15" customHeight="1">
      <c r="A158" s="136"/>
      <c r="B158" s="458"/>
      <c r="C158" s="459"/>
      <c r="D158" s="460"/>
      <c r="E158" s="460"/>
      <c r="F158" s="460"/>
      <c r="G158" s="591" t="s">
        <v>368</v>
      </c>
      <c r="H158" s="591"/>
      <c r="I158" s="108">
        <v>905</v>
      </c>
      <c r="J158" s="110">
        <v>104</v>
      </c>
      <c r="K158" s="124">
        <v>920300</v>
      </c>
      <c r="L158" s="108">
        <v>0</v>
      </c>
      <c r="M158" s="135">
        <v>100</v>
      </c>
      <c r="N158" s="135">
        <v>0</v>
      </c>
      <c r="O158" s="134">
        <v>0</v>
      </c>
    </row>
    <row r="159" spans="1:15" s="133" customFormat="1" ht="120" customHeight="1">
      <c r="A159" s="136"/>
      <c r="B159" s="458"/>
      <c r="C159" s="459"/>
      <c r="D159" s="460"/>
      <c r="E159" s="460"/>
      <c r="F159" s="590" t="s">
        <v>570</v>
      </c>
      <c r="G159" s="590"/>
      <c r="H159" s="590"/>
      <c r="I159" s="108">
        <v>905</v>
      </c>
      <c r="J159" s="110">
        <v>104</v>
      </c>
      <c r="K159" s="124">
        <v>920381</v>
      </c>
      <c r="L159" s="108">
        <v>0</v>
      </c>
      <c r="M159" s="135">
        <v>100</v>
      </c>
      <c r="N159" s="135">
        <v>0</v>
      </c>
      <c r="O159" s="134">
        <v>0</v>
      </c>
    </row>
    <row r="160" spans="1:15" s="133" customFormat="1" ht="15" customHeight="1">
      <c r="A160" s="136"/>
      <c r="B160" s="458"/>
      <c r="C160" s="459"/>
      <c r="D160" s="460"/>
      <c r="E160" s="460"/>
      <c r="F160" s="460"/>
      <c r="G160" s="591" t="s">
        <v>358</v>
      </c>
      <c r="H160" s="591"/>
      <c r="I160" s="108">
        <v>905</v>
      </c>
      <c r="J160" s="110">
        <v>104</v>
      </c>
      <c r="K160" s="124">
        <v>920381</v>
      </c>
      <c r="L160" s="108">
        <v>500</v>
      </c>
      <c r="M160" s="135">
        <v>100</v>
      </c>
      <c r="N160" s="135">
        <v>0</v>
      </c>
      <c r="O160" s="134">
        <v>0</v>
      </c>
    </row>
    <row r="161" spans="1:15" s="133" customFormat="1" ht="15" customHeight="1">
      <c r="A161" s="136"/>
      <c r="B161" s="458"/>
      <c r="C161" s="589" t="s">
        <v>366</v>
      </c>
      <c r="D161" s="589"/>
      <c r="E161" s="589"/>
      <c r="F161" s="589"/>
      <c r="G161" s="589"/>
      <c r="H161" s="589"/>
      <c r="I161" s="108">
        <v>905</v>
      </c>
      <c r="J161" s="110">
        <v>114</v>
      </c>
      <c r="K161" s="124">
        <v>0</v>
      </c>
      <c r="L161" s="108">
        <v>0</v>
      </c>
      <c r="M161" s="135">
        <v>90667.01455999998</v>
      </c>
      <c r="N161" s="135">
        <v>64556.01286</v>
      </c>
      <c r="O161" s="134">
        <v>1677.6986000000002</v>
      </c>
    </row>
    <row r="162" spans="1:15" s="133" customFormat="1" ht="18.75" customHeight="1">
      <c r="A162" s="136"/>
      <c r="B162" s="458"/>
      <c r="C162" s="459"/>
      <c r="D162" s="590" t="s">
        <v>390</v>
      </c>
      <c r="E162" s="590"/>
      <c r="F162" s="590"/>
      <c r="G162" s="590"/>
      <c r="H162" s="590"/>
      <c r="I162" s="108">
        <v>905</v>
      </c>
      <c r="J162" s="110">
        <v>114</v>
      </c>
      <c r="K162" s="124">
        <v>930000</v>
      </c>
      <c r="L162" s="108">
        <v>0</v>
      </c>
      <c r="M162" s="135">
        <v>90667.01455999998</v>
      </c>
      <c r="N162" s="135">
        <v>64556.01286</v>
      </c>
      <c r="O162" s="134">
        <v>1677.6986000000002</v>
      </c>
    </row>
    <row r="163" spans="1:15" s="133" customFormat="1" ht="17.25" customHeight="1">
      <c r="A163" s="136"/>
      <c r="B163" s="458"/>
      <c r="C163" s="459"/>
      <c r="D163" s="460"/>
      <c r="E163" s="590" t="s">
        <v>391</v>
      </c>
      <c r="F163" s="590"/>
      <c r="G163" s="590"/>
      <c r="H163" s="590"/>
      <c r="I163" s="108">
        <v>905</v>
      </c>
      <c r="J163" s="110">
        <v>114</v>
      </c>
      <c r="K163" s="124">
        <v>939900</v>
      </c>
      <c r="L163" s="108">
        <v>0</v>
      </c>
      <c r="M163" s="135">
        <v>90667.01455999998</v>
      </c>
      <c r="N163" s="135">
        <v>64556.01286</v>
      </c>
      <c r="O163" s="134">
        <v>1677.6986000000002</v>
      </c>
    </row>
    <row r="164" spans="1:15" s="133" customFormat="1" ht="30.75" customHeight="1">
      <c r="A164" s="136"/>
      <c r="B164" s="458"/>
      <c r="C164" s="459"/>
      <c r="D164" s="460"/>
      <c r="E164" s="460"/>
      <c r="F164" s="590" t="s">
        <v>606</v>
      </c>
      <c r="G164" s="590"/>
      <c r="H164" s="590"/>
      <c r="I164" s="108">
        <v>905</v>
      </c>
      <c r="J164" s="110">
        <v>114</v>
      </c>
      <c r="K164" s="124">
        <v>939908</v>
      </c>
      <c r="L164" s="108">
        <v>0</v>
      </c>
      <c r="M164" s="135">
        <v>83502.01544999999</v>
      </c>
      <c r="N164" s="135">
        <v>59278.28326</v>
      </c>
      <c r="O164" s="134">
        <v>1677.6986000000002</v>
      </c>
    </row>
    <row r="165" spans="1:15" s="133" customFormat="1" ht="17.25" customHeight="1">
      <c r="A165" s="136"/>
      <c r="B165" s="458"/>
      <c r="C165" s="459"/>
      <c r="D165" s="460"/>
      <c r="E165" s="460"/>
      <c r="F165" s="460"/>
      <c r="G165" s="591" t="s">
        <v>392</v>
      </c>
      <c r="H165" s="591"/>
      <c r="I165" s="108">
        <v>905</v>
      </c>
      <c r="J165" s="110">
        <v>114</v>
      </c>
      <c r="K165" s="124">
        <v>939908</v>
      </c>
      <c r="L165" s="108">
        <v>1</v>
      </c>
      <c r="M165" s="135">
        <v>83502.01544999999</v>
      </c>
      <c r="N165" s="135">
        <v>59278.28326</v>
      </c>
      <c r="O165" s="134">
        <v>1677.6986000000002</v>
      </c>
    </row>
    <row r="166" spans="1:15" s="133" customFormat="1" ht="17.25" customHeight="1">
      <c r="A166" s="136"/>
      <c r="B166" s="458"/>
      <c r="C166" s="459"/>
      <c r="D166" s="460"/>
      <c r="E166" s="460"/>
      <c r="F166" s="590" t="s">
        <v>416</v>
      </c>
      <c r="G166" s="590"/>
      <c r="H166" s="590"/>
      <c r="I166" s="108">
        <v>905</v>
      </c>
      <c r="J166" s="110">
        <v>114</v>
      </c>
      <c r="K166" s="124">
        <v>939913</v>
      </c>
      <c r="L166" s="108">
        <v>0</v>
      </c>
      <c r="M166" s="135">
        <v>7045.5404100000005</v>
      </c>
      <c r="N166" s="135">
        <v>5277.7296</v>
      </c>
      <c r="O166" s="134">
        <v>0</v>
      </c>
    </row>
    <row r="167" spans="1:15" s="133" customFormat="1" ht="17.25" customHeight="1">
      <c r="A167" s="136"/>
      <c r="B167" s="458"/>
      <c r="C167" s="459"/>
      <c r="D167" s="460"/>
      <c r="E167" s="460"/>
      <c r="F167" s="460"/>
      <c r="G167" s="591" t="s">
        <v>392</v>
      </c>
      <c r="H167" s="591"/>
      <c r="I167" s="108">
        <v>905</v>
      </c>
      <c r="J167" s="110">
        <v>114</v>
      </c>
      <c r="K167" s="124">
        <v>939913</v>
      </c>
      <c r="L167" s="108">
        <v>1</v>
      </c>
      <c r="M167" s="135">
        <v>7045.5404100000005</v>
      </c>
      <c r="N167" s="135">
        <v>5277.7296</v>
      </c>
      <c r="O167" s="134">
        <v>0</v>
      </c>
    </row>
    <row r="168" spans="1:15" s="133" customFormat="1" ht="17.25" customHeight="1">
      <c r="A168" s="136"/>
      <c r="B168" s="458"/>
      <c r="C168" s="459"/>
      <c r="D168" s="460"/>
      <c r="E168" s="460"/>
      <c r="F168" s="590" t="s">
        <v>417</v>
      </c>
      <c r="G168" s="590"/>
      <c r="H168" s="590"/>
      <c r="I168" s="108">
        <v>905</v>
      </c>
      <c r="J168" s="110">
        <v>114</v>
      </c>
      <c r="K168" s="124">
        <v>939914</v>
      </c>
      <c r="L168" s="108">
        <v>0</v>
      </c>
      <c r="M168" s="135">
        <v>119.4587</v>
      </c>
      <c r="N168" s="135">
        <v>0</v>
      </c>
      <c r="O168" s="134">
        <v>0</v>
      </c>
    </row>
    <row r="169" spans="1:15" s="133" customFormat="1" ht="17.25" customHeight="1">
      <c r="A169" s="136"/>
      <c r="B169" s="458"/>
      <c r="C169" s="459"/>
      <c r="D169" s="460"/>
      <c r="E169" s="460"/>
      <c r="F169" s="460"/>
      <c r="G169" s="591" t="s">
        <v>392</v>
      </c>
      <c r="H169" s="591"/>
      <c r="I169" s="108">
        <v>905</v>
      </c>
      <c r="J169" s="110">
        <v>114</v>
      </c>
      <c r="K169" s="124">
        <v>939914</v>
      </c>
      <c r="L169" s="108">
        <v>1</v>
      </c>
      <c r="M169" s="135">
        <v>119.4587</v>
      </c>
      <c r="N169" s="135">
        <v>0</v>
      </c>
      <c r="O169" s="134">
        <v>0</v>
      </c>
    </row>
    <row r="170" spans="1:15" s="133" customFormat="1" ht="30.75" customHeight="1">
      <c r="A170" s="136"/>
      <c r="B170" s="458"/>
      <c r="C170" s="589" t="s">
        <v>418</v>
      </c>
      <c r="D170" s="589"/>
      <c r="E170" s="589"/>
      <c r="F170" s="589"/>
      <c r="G170" s="589"/>
      <c r="H170" s="589"/>
      <c r="I170" s="108">
        <v>905</v>
      </c>
      <c r="J170" s="110">
        <v>314</v>
      </c>
      <c r="K170" s="124">
        <v>0</v>
      </c>
      <c r="L170" s="108">
        <v>0</v>
      </c>
      <c r="M170" s="135">
        <v>8.17624</v>
      </c>
      <c r="N170" s="135">
        <v>0</v>
      </c>
      <c r="O170" s="134">
        <v>0</v>
      </c>
    </row>
    <row r="171" spans="1:15" s="133" customFormat="1" ht="17.25" customHeight="1">
      <c r="A171" s="136"/>
      <c r="B171" s="458"/>
      <c r="C171" s="459"/>
      <c r="D171" s="590" t="s">
        <v>395</v>
      </c>
      <c r="E171" s="590"/>
      <c r="F171" s="590"/>
      <c r="G171" s="590"/>
      <c r="H171" s="590"/>
      <c r="I171" s="108">
        <v>905</v>
      </c>
      <c r="J171" s="110">
        <v>314</v>
      </c>
      <c r="K171" s="124">
        <v>7950000</v>
      </c>
      <c r="L171" s="108">
        <v>0</v>
      </c>
      <c r="M171" s="135">
        <v>8.17624</v>
      </c>
      <c r="N171" s="135">
        <v>0</v>
      </c>
      <c r="O171" s="134">
        <v>0</v>
      </c>
    </row>
    <row r="172" spans="1:15" s="133" customFormat="1" ht="43.5" customHeight="1">
      <c r="A172" s="136"/>
      <c r="B172" s="458"/>
      <c r="C172" s="459"/>
      <c r="D172" s="460"/>
      <c r="E172" s="460"/>
      <c r="F172" s="590" t="s">
        <v>569</v>
      </c>
      <c r="G172" s="590"/>
      <c r="H172" s="590"/>
      <c r="I172" s="108">
        <v>905</v>
      </c>
      <c r="J172" s="110">
        <v>314</v>
      </c>
      <c r="K172" s="124">
        <v>7950013</v>
      </c>
      <c r="L172" s="108">
        <v>0</v>
      </c>
      <c r="M172" s="135">
        <v>8.17624</v>
      </c>
      <c r="N172" s="135">
        <v>0</v>
      </c>
      <c r="O172" s="134">
        <v>0</v>
      </c>
    </row>
    <row r="173" spans="1:15" s="133" customFormat="1" ht="16.5" customHeight="1">
      <c r="A173" s="136"/>
      <c r="B173" s="458"/>
      <c r="C173" s="459"/>
      <c r="D173" s="460"/>
      <c r="E173" s="460"/>
      <c r="F173" s="460"/>
      <c r="G173" s="591" t="s">
        <v>358</v>
      </c>
      <c r="H173" s="591"/>
      <c r="I173" s="108">
        <v>905</v>
      </c>
      <c r="J173" s="110">
        <v>314</v>
      </c>
      <c r="K173" s="124">
        <v>7950013</v>
      </c>
      <c r="L173" s="108">
        <v>500</v>
      </c>
      <c r="M173" s="135">
        <v>8.17624</v>
      </c>
      <c r="N173" s="135">
        <v>0</v>
      </c>
      <c r="O173" s="134">
        <v>0</v>
      </c>
    </row>
    <row r="174" spans="1:15" s="133" customFormat="1" ht="16.5" customHeight="1">
      <c r="A174" s="136"/>
      <c r="B174" s="458"/>
      <c r="C174" s="589" t="s">
        <v>419</v>
      </c>
      <c r="D174" s="589"/>
      <c r="E174" s="589"/>
      <c r="F174" s="589"/>
      <c r="G174" s="589"/>
      <c r="H174" s="589"/>
      <c r="I174" s="108">
        <v>905</v>
      </c>
      <c r="J174" s="110">
        <v>701</v>
      </c>
      <c r="K174" s="124">
        <v>0</v>
      </c>
      <c r="L174" s="108">
        <v>0</v>
      </c>
      <c r="M174" s="135">
        <v>1108171.0719699997</v>
      </c>
      <c r="N174" s="135">
        <v>529924.7472</v>
      </c>
      <c r="O174" s="134">
        <v>116304.78593000001</v>
      </c>
    </row>
    <row r="175" spans="1:15" s="133" customFormat="1" ht="16.5" customHeight="1">
      <c r="A175" s="136"/>
      <c r="B175" s="458"/>
      <c r="C175" s="459"/>
      <c r="D175" s="590" t="s">
        <v>420</v>
      </c>
      <c r="E175" s="590"/>
      <c r="F175" s="590"/>
      <c r="G175" s="590"/>
      <c r="H175" s="590"/>
      <c r="I175" s="108">
        <v>905</v>
      </c>
      <c r="J175" s="110">
        <v>701</v>
      </c>
      <c r="K175" s="124">
        <v>4200000</v>
      </c>
      <c r="L175" s="108">
        <v>0</v>
      </c>
      <c r="M175" s="135">
        <v>1103503.0719699997</v>
      </c>
      <c r="N175" s="135">
        <v>529924.7472</v>
      </c>
      <c r="O175" s="134">
        <v>116304.78593000001</v>
      </c>
    </row>
    <row r="176" spans="1:15" s="133" customFormat="1" ht="16.5" customHeight="1">
      <c r="A176" s="136"/>
      <c r="B176" s="458"/>
      <c r="C176" s="459"/>
      <c r="D176" s="460"/>
      <c r="E176" s="590" t="s">
        <v>391</v>
      </c>
      <c r="F176" s="590"/>
      <c r="G176" s="590"/>
      <c r="H176" s="590"/>
      <c r="I176" s="108">
        <v>905</v>
      </c>
      <c r="J176" s="110">
        <v>701</v>
      </c>
      <c r="K176" s="124">
        <v>4209900</v>
      </c>
      <c r="L176" s="108">
        <v>0</v>
      </c>
      <c r="M176" s="135">
        <v>1103503.0719699997</v>
      </c>
      <c r="N176" s="135">
        <v>529924.7472</v>
      </c>
      <c r="O176" s="134">
        <v>116304.78593000001</v>
      </c>
    </row>
    <row r="177" spans="1:15" s="133" customFormat="1" ht="16.5" customHeight="1">
      <c r="A177" s="136"/>
      <c r="B177" s="458"/>
      <c r="C177" s="459"/>
      <c r="D177" s="460"/>
      <c r="E177" s="460"/>
      <c r="F177" s="460"/>
      <c r="G177" s="591" t="s">
        <v>392</v>
      </c>
      <c r="H177" s="591"/>
      <c r="I177" s="108">
        <v>905</v>
      </c>
      <c r="J177" s="110">
        <v>701</v>
      </c>
      <c r="K177" s="124">
        <v>4209900</v>
      </c>
      <c r="L177" s="108">
        <v>1</v>
      </c>
      <c r="M177" s="135">
        <v>1100866.56191</v>
      </c>
      <c r="N177" s="135">
        <v>528726.2532</v>
      </c>
      <c r="O177" s="134">
        <v>116304.78593000001</v>
      </c>
    </row>
    <row r="178" spans="1:15" s="133" customFormat="1" ht="27.75" customHeight="1">
      <c r="A178" s="136"/>
      <c r="B178" s="458"/>
      <c r="C178" s="459"/>
      <c r="D178" s="460"/>
      <c r="E178" s="460"/>
      <c r="F178" s="590" t="s">
        <v>421</v>
      </c>
      <c r="G178" s="590"/>
      <c r="H178" s="590"/>
      <c r="I178" s="108">
        <v>905</v>
      </c>
      <c r="J178" s="110">
        <v>701</v>
      </c>
      <c r="K178" s="124">
        <v>4209901</v>
      </c>
      <c r="L178" s="108">
        <v>0</v>
      </c>
      <c r="M178" s="135">
        <v>1124.01006</v>
      </c>
      <c r="N178" s="135">
        <v>0</v>
      </c>
      <c r="O178" s="134">
        <v>0</v>
      </c>
    </row>
    <row r="179" spans="1:15" s="133" customFormat="1" ht="15.75" customHeight="1">
      <c r="A179" s="136"/>
      <c r="B179" s="458"/>
      <c r="C179" s="459"/>
      <c r="D179" s="460"/>
      <c r="E179" s="460"/>
      <c r="F179" s="460"/>
      <c r="G179" s="591" t="s">
        <v>392</v>
      </c>
      <c r="H179" s="591"/>
      <c r="I179" s="108">
        <v>905</v>
      </c>
      <c r="J179" s="110">
        <v>701</v>
      </c>
      <c r="K179" s="124">
        <v>4209901</v>
      </c>
      <c r="L179" s="108">
        <v>1</v>
      </c>
      <c r="M179" s="135">
        <v>1124.01006</v>
      </c>
      <c r="N179" s="135">
        <v>0</v>
      </c>
      <c r="O179" s="134">
        <v>0</v>
      </c>
    </row>
    <row r="180" spans="1:15" s="133" customFormat="1" ht="92.25" customHeight="1">
      <c r="A180" s="136"/>
      <c r="B180" s="458"/>
      <c r="C180" s="459"/>
      <c r="D180" s="460"/>
      <c r="E180" s="460"/>
      <c r="F180" s="590" t="s">
        <v>568</v>
      </c>
      <c r="G180" s="590"/>
      <c r="H180" s="590"/>
      <c r="I180" s="108">
        <v>905</v>
      </c>
      <c r="J180" s="110">
        <v>701</v>
      </c>
      <c r="K180" s="124">
        <v>4209902</v>
      </c>
      <c r="L180" s="108">
        <v>0</v>
      </c>
      <c r="M180" s="135">
        <v>1512.5</v>
      </c>
      <c r="N180" s="135">
        <v>1198.494</v>
      </c>
      <c r="O180" s="134">
        <v>0</v>
      </c>
    </row>
    <row r="181" spans="1:15" s="133" customFormat="1" ht="15.75" customHeight="1">
      <c r="A181" s="136"/>
      <c r="B181" s="458"/>
      <c r="C181" s="459"/>
      <c r="D181" s="460"/>
      <c r="E181" s="460"/>
      <c r="F181" s="460"/>
      <c r="G181" s="591" t="s">
        <v>392</v>
      </c>
      <c r="H181" s="591"/>
      <c r="I181" s="108">
        <v>905</v>
      </c>
      <c r="J181" s="110">
        <v>701</v>
      </c>
      <c r="K181" s="124">
        <v>4209902</v>
      </c>
      <c r="L181" s="108">
        <v>1</v>
      </c>
      <c r="M181" s="135">
        <v>1512.5</v>
      </c>
      <c r="N181" s="135">
        <v>1198.494</v>
      </c>
      <c r="O181" s="134">
        <v>0</v>
      </c>
    </row>
    <row r="182" spans="1:15" s="133" customFormat="1" ht="15.75" customHeight="1">
      <c r="A182" s="136"/>
      <c r="B182" s="458"/>
      <c r="C182" s="459"/>
      <c r="D182" s="590" t="s">
        <v>395</v>
      </c>
      <c r="E182" s="590"/>
      <c r="F182" s="590"/>
      <c r="G182" s="590"/>
      <c r="H182" s="590"/>
      <c r="I182" s="108">
        <v>905</v>
      </c>
      <c r="J182" s="110">
        <v>701</v>
      </c>
      <c r="K182" s="124">
        <v>7950000</v>
      </c>
      <c r="L182" s="108">
        <v>0</v>
      </c>
      <c r="M182" s="135">
        <v>4668</v>
      </c>
      <c r="N182" s="135">
        <v>0</v>
      </c>
      <c r="O182" s="134">
        <v>0</v>
      </c>
    </row>
    <row r="183" spans="1:15" s="133" customFormat="1" ht="57" customHeight="1">
      <c r="A183" s="136"/>
      <c r="B183" s="458"/>
      <c r="C183" s="459"/>
      <c r="D183" s="460"/>
      <c r="E183" s="460"/>
      <c r="F183" s="590" t="s">
        <v>489</v>
      </c>
      <c r="G183" s="590"/>
      <c r="H183" s="590"/>
      <c r="I183" s="108">
        <v>905</v>
      </c>
      <c r="J183" s="110">
        <v>701</v>
      </c>
      <c r="K183" s="124">
        <v>7950043</v>
      </c>
      <c r="L183" s="108">
        <v>0</v>
      </c>
      <c r="M183" s="135">
        <v>4668</v>
      </c>
      <c r="N183" s="135">
        <v>0</v>
      </c>
      <c r="O183" s="134">
        <v>0</v>
      </c>
    </row>
    <row r="184" spans="1:15" s="133" customFormat="1" ht="15.75" customHeight="1">
      <c r="A184" s="136"/>
      <c r="B184" s="458"/>
      <c r="C184" s="459"/>
      <c r="D184" s="460"/>
      <c r="E184" s="460"/>
      <c r="F184" s="460"/>
      <c r="G184" s="591" t="s">
        <v>358</v>
      </c>
      <c r="H184" s="591"/>
      <c r="I184" s="108">
        <v>905</v>
      </c>
      <c r="J184" s="110">
        <v>701</v>
      </c>
      <c r="K184" s="124">
        <v>7950043</v>
      </c>
      <c r="L184" s="108">
        <v>500</v>
      </c>
      <c r="M184" s="135">
        <v>4668</v>
      </c>
      <c r="N184" s="135">
        <v>0</v>
      </c>
      <c r="O184" s="134">
        <v>0</v>
      </c>
    </row>
    <row r="185" spans="1:15" s="133" customFormat="1" ht="16.5" customHeight="1">
      <c r="A185" s="136"/>
      <c r="B185" s="458"/>
      <c r="C185" s="589" t="s">
        <v>490</v>
      </c>
      <c r="D185" s="589"/>
      <c r="E185" s="589"/>
      <c r="F185" s="589"/>
      <c r="G185" s="589"/>
      <c r="H185" s="589"/>
      <c r="I185" s="108">
        <v>905</v>
      </c>
      <c r="J185" s="110">
        <v>702</v>
      </c>
      <c r="K185" s="124">
        <v>0</v>
      </c>
      <c r="L185" s="108">
        <v>0</v>
      </c>
      <c r="M185" s="135">
        <f>1802793.20197+8.99606</f>
        <v>1802802.19803</v>
      </c>
      <c r="N185" s="135">
        <v>1052411.70584</v>
      </c>
      <c r="O185" s="134">
        <v>182021.51054000002</v>
      </c>
    </row>
    <row r="186" spans="1:15" s="133" customFormat="1" ht="32.25" customHeight="1">
      <c r="A186" s="136"/>
      <c r="B186" s="458"/>
      <c r="C186" s="459"/>
      <c r="D186" s="590" t="s">
        <v>491</v>
      </c>
      <c r="E186" s="590"/>
      <c r="F186" s="590"/>
      <c r="G186" s="590"/>
      <c r="H186" s="590"/>
      <c r="I186" s="108">
        <v>905</v>
      </c>
      <c r="J186" s="110">
        <v>702</v>
      </c>
      <c r="K186" s="124">
        <v>4210000</v>
      </c>
      <c r="L186" s="108">
        <v>0</v>
      </c>
      <c r="M186" s="135">
        <f>1299247.67467+8.99606</f>
        <v>1299256.6707300001</v>
      </c>
      <c r="N186" s="135">
        <v>747642.6</v>
      </c>
      <c r="O186" s="134">
        <v>155850.69546000002</v>
      </c>
    </row>
    <row r="187" spans="1:15" s="133" customFormat="1" ht="15.75" customHeight="1">
      <c r="A187" s="136"/>
      <c r="B187" s="458"/>
      <c r="C187" s="459"/>
      <c r="D187" s="460"/>
      <c r="E187" s="590" t="s">
        <v>391</v>
      </c>
      <c r="F187" s="590"/>
      <c r="G187" s="590"/>
      <c r="H187" s="590"/>
      <c r="I187" s="108">
        <v>905</v>
      </c>
      <c r="J187" s="110">
        <v>702</v>
      </c>
      <c r="K187" s="124">
        <v>4219900</v>
      </c>
      <c r="L187" s="108">
        <v>0</v>
      </c>
      <c r="M187" s="135">
        <f>1299247.67467+8.99606</f>
        <v>1299256.6707300001</v>
      </c>
      <c r="N187" s="135">
        <v>747642.6</v>
      </c>
      <c r="O187" s="134">
        <v>155850.69546000002</v>
      </c>
    </row>
    <row r="188" spans="1:15" s="133" customFormat="1" ht="15.75" customHeight="1">
      <c r="A188" s="136"/>
      <c r="B188" s="458"/>
      <c r="C188" s="459"/>
      <c r="D188" s="460"/>
      <c r="E188" s="460"/>
      <c r="F188" s="460"/>
      <c r="G188" s="591" t="s">
        <v>392</v>
      </c>
      <c r="H188" s="591"/>
      <c r="I188" s="108">
        <v>905</v>
      </c>
      <c r="J188" s="110">
        <v>702</v>
      </c>
      <c r="K188" s="124">
        <v>4219900</v>
      </c>
      <c r="L188" s="108">
        <v>1</v>
      </c>
      <c r="M188" s="135">
        <f>298852.11787+8.99606</f>
        <v>298861.11393</v>
      </c>
      <c r="N188" s="135">
        <v>5148.5</v>
      </c>
      <c r="O188" s="134">
        <v>155850.69546000002</v>
      </c>
    </row>
    <row r="189" spans="1:15" s="133" customFormat="1" ht="29.25" customHeight="1">
      <c r="A189" s="136"/>
      <c r="B189" s="458"/>
      <c r="C189" s="459"/>
      <c r="D189" s="460"/>
      <c r="E189" s="460"/>
      <c r="F189" s="590" t="s">
        <v>492</v>
      </c>
      <c r="G189" s="590"/>
      <c r="H189" s="590"/>
      <c r="I189" s="108">
        <v>905</v>
      </c>
      <c r="J189" s="110">
        <v>702</v>
      </c>
      <c r="K189" s="124">
        <v>4219901</v>
      </c>
      <c r="L189" s="108">
        <v>0</v>
      </c>
      <c r="M189" s="135">
        <v>2265.1567999999997</v>
      </c>
      <c r="N189" s="135">
        <v>0</v>
      </c>
      <c r="O189" s="134">
        <v>0</v>
      </c>
    </row>
    <row r="190" spans="1:15" s="133" customFormat="1" ht="15.75" customHeight="1">
      <c r="A190" s="136"/>
      <c r="B190" s="458"/>
      <c r="C190" s="459"/>
      <c r="D190" s="460"/>
      <c r="E190" s="460"/>
      <c r="F190" s="460"/>
      <c r="G190" s="591" t="s">
        <v>392</v>
      </c>
      <c r="H190" s="591"/>
      <c r="I190" s="108">
        <v>905</v>
      </c>
      <c r="J190" s="110">
        <v>702</v>
      </c>
      <c r="K190" s="124">
        <v>4219901</v>
      </c>
      <c r="L190" s="108">
        <v>1</v>
      </c>
      <c r="M190" s="135">
        <v>2265.1567999999997</v>
      </c>
      <c r="N190" s="135">
        <v>0</v>
      </c>
      <c r="O190" s="134">
        <v>0</v>
      </c>
    </row>
    <row r="191" spans="1:15" s="133" customFormat="1" ht="89.25" customHeight="1">
      <c r="A191" s="136"/>
      <c r="B191" s="458"/>
      <c r="C191" s="459"/>
      <c r="D191" s="460"/>
      <c r="E191" s="460"/>
      <c r="F191" s="590" t="s">
        <v>567</v>
      </c>
      <c r="G191" s="590"/>
      <c r="H191" s="590"/>
      <c r="I191" s="108">
        <v>905</v>
      </c>
      <c r="J191" s="110">
        <v>702</v>
      </c>
      <c r="K191" s="124">
        <v>4219902</v>
      </c>
      <c r="L191" s="108">
        <v>0</v>
      </c>
      <c r="M191" s="135">
        <v>984926</v>
      </c>
      <c r="N191" s="135">
        <v>742494.1</v>
      </c>
      <c r="O191" s="134">
        <v>0</v>
      </c>
    </row>
    <row r="192" spans="1:15" s="133" customFormat="1" ht="16.5" customHeight="1">
      <c r="A192" s="136"/>
      <c r="B192" s="458"/>
      <c r="C192" s="459"/>
      <c r="D192" s="460"/>
      <c r="E192" s="460"/>
      <c r="F192" s="460"/>
      <c r="G192" s="591" t="s">
        <v>392</v>
      </c>
      <c r="H192" s="591"/>
      <c r="I192" s="108">
        <v>905</v>
      </c>
      <c r="J192" s="110">
        <v>702</v>
      </c>
      <c r="K192" s="124">
        <v>4219902</v>
      </c>
      <c r="L192" s="108">
        <v>1</v>
      </c>
      <c r="M192" s="135">
        <v>984926</v>
      </c>
      <c r="N192" s="135">
        <v>742494.1</v>
      </c>
      <c r="O192" s="134">
        <v>0</v>
      </c>
    </row>
    <row r="193" spans="1:15" s="133" customFormat="1" ht="32.25" customHeight="1">
      <c r="A193" s="136"/>
      <c r="B193" s="458"/>
      <c r="C193" s="459"/>
      <c r="D193" s="460"/>
      <c r="E193" s="460"/>
      <c r="F193" s="590" t="s">
        <v>493</v>
      </c>
      <c r="G193" s="590"/>
      <c r="H193" s="590"/>
      <c r="I193" s="108">
        <v>905</v>
      </c>
      <c r="J193" s="110">
        <v>702</v>
      </c>
      <c r="K193" s="124">
        <v>4219903</v>
      </c>
      <c r="L193" s="108">
        <v>0</v>
      </c>
      <c r="M193" s="135">
        <v>257</v>
      </c>
      <c r="N193" s="135">
        <v>0</v>
      </c>
      <c r="O193" s="134">
        <v>0</v>
      </c>
    </row>
    <row r="194" spans="1:15" s="133" customFormat="1" ht="16.5" customHeight="1">
      <c r="A194" s="136"/>
      <c r="B194" s="458"/>
      <c r="C194" s="459"/>
      <c r="D194" s="460"/>
      <c r="E194" s="460"/>
      <c r="F194" s="460"/>
      <c r="G194" s="591" t="s">
        <v>392</v>
      </c>
      <c r="H194" s="591"/>
      <c r="I194" s="108">
        <v>905</v>
      </c>
      <c r="J194" s="110">
        <v>702</v>
      </c>
      <c r="K194" s="124">
        <v>4219903</v>
      </c>
      <c r="L194" s="108">
        <v>1</v>
      </c>
      <c r="M194" s="135">
        <v>257</v>
      </c>
      <c r="N194" s="135">
        <v>0</v>
      </c>
      <c r="O194" s="134">
        <v>0</v>
      </c>
    </row>
    <row r="195" spans="1:15" s="133" customFormat="1" ht="29.25" customHeight="1">
      <c r="A195" s="136"/>
      <c r="B195" s="458"/>
      <c r="C195" s="459"/>
      <c r="D195" s="460"/>
      <c r="E195" s="460"/>
      <c r="F195" s="590" t="s">
        <v>494</v>
      </c>
      <c r="G195" s="590"/>
      <c r="H195" s="590"/>
      <c r="I195" s="108">
        <v>905</v>
      </c>
      <c r="J195" s="110">
        <v>702</v>
      </c>
      <c r="K195" s="124">
        <v>4219904</v>
      </c>
      <c r="L195" s="108">
        <v>0</v>
      </c>
      <c r="M195" s="135">
        <v>504.8</v>
      </c>
      <c r="N195" s="135">
        <v>0</v>
      </c>
      <c r="O195" s="134">
        <v>0</v>
      </c>
    </row>
    <row r="196" spans="1:15" s="133" customFormat="1" ht="14.25" customHeight="1">
      <c r="A196" s="136"/>
      <c r="B196" s="458"/>
      <c r="C196" s="459"/>
      <c r="D196" s="460"/>
      <c r="E196" s="460"/>
      <c r="F196" s="460"/>
      <c r="G196" s="591" t="s">
        <v>392</v>
      </c>
      <c r="H196" s="591"/>
      <c r="I196" s="108">
        <v>905</v>
      </c>
      <c r="J196" s="110">
        <v>702</v>
      </c>
      <c r="K196" s="124">
        <v>4219904</v>
      </c>
      <c r="L196" s="108">
        <v>1</v>
      </c>
      <c r="M196" s="135">
        <v>504.8</v>
      </c>
      <c r="N196" s="135">
        <v>0</v>
      </c>
      <c r="O196" s="134">
        <v>0</v>
      </c>
    </row>
    <row r="197" spans="1:15" s="133" customFormat="1" ht="30" customHeight="1">
      <c r="A197" s="136"/>
      <c r="B197" s="458"/>
      <c r="C197" s="459"/>
      <c r="D197" s="460"/>
      <c r="E197" s="460"/>
      <c r="F197" s="590" t="s">
        <v>495</v>
      </c>
      <c r="G197" s="590"/>
      <c r="H197" s="590"/>
      <c r="I197" s="108">
        <v>905</v>
      </c>
      <c r="J197" s="110">
        <v>702</v>
      </c>
      <c r="K197" s="124">
        <v>4219905</v>
      </c>
      <c r="L197" s="108">
        <v>0</v>
      </c>
      <c r="M197" s="135">
        <v>12442.6</v>
      </c>
      <c r="N197" s="135">
        <v>0</v>
      </c>
      <c r="O197" s="134">
        <v>0</v>
      </c>
    </row>
    <row r="198" spans="1:15" s="133" customFormat="1" ht="16.5" customHeight="1">
      <c r="A198" s="136"/>
      <c r="B198" s="458"/>
      <c r="C198" s="459"/>
      <c r="D198" s="460"/>
      <c r="E198" s="460"/>
      <c r="F198" s="460"/>
      <c r="G198" s="591" t="s">
        <v>392</v>
      </c>
      <c r="H198" s="591"/>
      <c r="I198" s="108">
        <v>905</v>
      </c>
      <c r="J198" s="110">
        <v>702</v>
      </c>
      <c r="K198" s="124">
        <v>4219905</v>
      </c>
      <c r="L198" s="108">
        <v>1</v>
      </c>
      <c r="M198" s="135">
        <v>12442.6</v>
      </c>
      <c r="N198" s="135">
        <v>0</v>
      </c>
      <c r="O198" s="134">
        <v>0</v>
      </c>
    </row>
    <row r="199" spans="1:15" s="133" customFormat="1" ht="16.5" customHeight="1">
      <c r="A199" s="136"/>
      <c r="B199" s="458"/>
      <c r="C199" s="459"/>
      <c r="D199" s="590" t="s">
        <v>496</v>
      </c>
      <c r="E199" s="590"/>
      <c r="F199" s="590"/>
      <c r="G199" s="590"/>
      <c r="H199" s="590"/>
      <c r="I199" s="108">
        <v>905</v>
      </c>
      <c r="J199" s="110">
        <v>702</v>
      </c>
      <c r="K199" s="124">
        <v>4230000</v>
      </c>
      <c r="L199" s="108">
        <v>0</v>
      </c>
      <c r="M199" s="135">
        <v>238715.12151000003</v>
      </c>
      <c r="N199" s="135">
        <v>159688.11284000002</v>
      </c>
      <c r="O199" s="134">
        <v>12371.641220000001</v>
      </c>
    </row>
    <row r="200" spans="1:15" s="133" customFormat="1" ht="16.5" customHeight="1">
      <c r="A200" s="136"/>
      <c r="B200" s="458"/>
      <c r="C200" s="459"/>
      <c r="D200" s="460"/>
      <c r="E200" s="590" t="s">
        <v>391</v>
      </c>
      <c r="F200" s="590"/>
      <c r="G200" s="590"/>
      <c r="H200" s="590"/>
      <c r="I200" s="108">
        <v>905</v>
      </c>
      <c r="J200" s="110">
        <v>702</v>
      </c>
      <c r="K200" s="124">
        <v>4239900</v>
      </c>
      <c r="L200" s="108">
        <v>0</v>
      </c>
      <c r="M200" s="135">
        <v>238715.12151000003</v>
      </c>
      <c r="N200" s="135">
        <v>159688.11284000002</v>
      </c>
      <c r="O200" s="134">
        <v>12371.641220000001</v>
      </c>
    </row>
    <row r="201" spans="1:15" s="133" customFormat="1" ht="27.75" customHeight="1">
      <c r="A201" s="136"/>
      <c r="B201" s="458"/>
      <c r="C201" s="459"/>
      <c r="D201" s="460"/>
      <c r="E201" s="460"/>
      <c r="F201" s="590" t="s">
        <v>517</v>
      </c>
      <c r="G201" s="590"/>
      <c r="H201" s="590"/>
      <c r="I201" s="108">
        <v>905</v>
      </c>
      <c r="J201" s="110">
        <v>702</v>
      </c>
      <c r="K201" s="124">
        <v>4239901</v>
      </c>
      <c r="L201" s="108">
        <v>0</v>
      </c>
      <c r="M201" s="135">
        <v>92633.66570000001</v>
      </c>
      <c r="N201" s="135">
        <v>60265.51584</v>
      </c>
      <c r="O201" s="134">
        <v>3338.70217</v>
      </c>
    </row>
    <row r="202" spans="1:15" s="133" customFormat="1" ht="16.5" customHeight="1">
      <c r="A202" s="136"/>
      <c r="B202" s="458"/>
      <c r="C202" s="459"/>
      <c r="D202" s="460"/>
      <c r="E202" s="460"/>
      <c r="F202" s="460"/>
      <c r="G202" s="591" t="s">
        <v>392</v>
      </c>
      <c r="H202" s="591"/>
      <c r="I202" s="108">
        <v>905</v>
      </c>
      <c r="J202" s="110">
        <v>702</v>
      </c>
      <c r="K202" s="124">
        <v>4239901</v>
      </c>
      <c r="L202" s="108">
        <v>1</v>
      </c>
      <c r="M202" s="135">
        <v>92633.66570000001</v>
      </c>
      <c r="N202" s="135">
        <v>60265.51584</v>
      </c>
      <c r="O202" s="134">
        <v>3338.70217</v>
      </c>
    </row>
    <row r="203" spans="1:15" s="133" customFormat="1" ht="16.5" customHeight="1">
      <c r="A203" s="136"/>
      <c r="B203" s="458"/>
      <c r="C203" s="459"/>
      <c r="D203" s="460"/>
      <c r="E203" s="460"/>
      <c r="F203" s="590" t="s">
        <v>497</v>
      </c>
      <c r="G203" s="590"/>
      <c r="H203" s="590"/>
      <c r="I203" s="108">
        <v>905</v>
      </c>
      <c r="J203" s="110">
        <v>702</v>
      </c>
      <c r="K203" s="124">
        <v>4239902</v>
      </c>
      <c r="L203" s="108">
        <v>0</v>
      </c>
      <c r="M203" s="135">
        <v>145212.90043</v>
      </c>
      <c r="N203" s="135">
        <v>98976.84</v>
      </c>
      <c r="O203" s="134">
        <v>9032.93905</v>
      </c>
    </row>
    <row r="204" spans="1:15" s="133" customFormat="1" ht="16.5" customHeight="1">
      <c r="A204" s="136"/>
      <c r="B204" s="458"/>
      <c r="C204" s="459"/>
      <c r="D204" s="460"/>
      <c r="E204" s="460"/>
      <c r="F204" s="460"/>
      <c r="G204" s="591" t="s">
        <v>392</v>
      </c>
      <c r="H204" s="591"/>
      <c r="I204" s="108">
        <v>905</v>
      </c>
      <c r="J204" s="110">
        <v>702</v>
      </c>
      <c r="K204" s="124">
        <v>4239902</v>
      </c>
      <c r="L204" s="108">
        <v>1</v>
      </c>
      <c r="M204" s="135">
        <v>145212.90043</v>
      </c>
      <c r="N204" s="135">
        <v>98976.84</v>
      </c>
      <c r="O204" s="134">
        <v>9032.93905</v>
      </c>
    </row>
    <row r="205" spans="1:15" s="133" customFormat="1" ht="31.5" customHeight="1">
      <c r="A205" s="136"/>
      <c r="B205" s="458"/>
      <c r="C205" s="459"/>
      <c r="D205" s="460"/>
      <c r="E205" s="460"/>
      <c r="F205" s="590" t="s">
        <v>566</v>
      </c>
      <c r="G205" s="590"/>
      <c r="H205" s="590"/>
      <c r="I205" s="108">
        <v>905</v>
      </c>
      <c r="J205" s="110">
        <v>702</v>
      </c>
      <c r="K205" s="124">
        <v>4239903</v>
      </c>
      <c r="L205" s="108">
        <v>0</v>
      </c>
      <c r="M205" s="135">
        <v>115.317</v>
      </c>
      <c r="N205" s="135">
        <v>0</v>
      </c>
      <c r="O205" s="134">
        <v>0</v>
      </c>
    </row>
    <row r="206" spans="1:15" s="133" customFormat="1" ht="18.75" customHeight="1">
      <c r="A206" s="136"/>
      <c r="B206" s="458"/>
      <c r="C206" s="459"/>
      <c r="D206" s="460"/>
      <c r="E206" s="460"/>
      <c r="F206" s="460"/>
      <c r="G206" s="591" t="s">
        <v>392</v>
      </c>
      <c r="H206" s="591"/>
      <c r="I206" s="108">
        <v>905</v>
      </c>
      <c r="J206" s="110">
        <v>702</v>
      </c>
      <c r="K206" s="124">
        <v>4239903</v>
      </c>
      <c r="L206" s="108">
        <v>1</v>
      </c>
      <c r="M206" s="135">
        <v>115.317</v>
      </c>
      <c r="N206" s="135">
        <v>0</v>
      </c>
      <c r="O206" s="134">
        <v>0</v>
      </c>
    </row>
    <row r="207" spans="1:15" s="133" customFormat="1" ht="32.25" customHeight="1">
      <c r="A207" s="136"/>
      <c r="B207" s="458"/>
      <c r="C207" s="459"/>
      <c r="D207" s="460"/>
      <c r="E207" s="460"/>
      <c r="F207" s="590" t="s">
        <v>498</v>
      </c>
      <c r="G207" s="590"/>
      <c r="H207" s="590"/>
      <c r="I207" s="108">
        <v>905</v>
      </c>
      <c r="J207" s="110">
        <v>702</v>
      </c>
      <c r="K207" s="124">
        <v>4239904</v>
      </c>
      <c r="L207" s="108">
        <v>0</v>
      </c>
      <c r="M207" s="135">
        <v>190.73838</v>
      </c>
      <c r="N207" s="135">
        <v>0</v>
      </c>
      <c r="O207" s="134">
        <v>0</v>
      </c>
    </row>
    <row r="208" spans="1:15" s="133" customFormat="1" ht="18" customHeight="1">
      <c r="A208" s="136"/>
      <c r="B208" s="458"/>
      <c r="C208" s="459"/>
      <c r="D208" s="460"/>
      <c r="E208" s="460"/>
      <c r="F208" s="460"/>
      <c r="G208" s="591" t="s">
        <v>392</v>
      </c>
      <c r="H208" s="591"/>
      <c r="I208" s="108">
        <v>905</v>
      </c>
      <c r="J208" s="110">
        <v>702</v>
      </c>
      <c r="K208" s="124">
        <v>4239904</v>
      </c>
      <c r="L208" s="108">
        <v>1</v>
      </c>
      <c r="M208" s="135">
        <v>190.73838</v>
      </c>
      <c r="N208" s="135">
        <v>0</v>
      </c>
      <c r="O208" s="134">
        <v>0</v>
      </c>
    </row>
    <row r="209" spans="1:15" s="133" customFormat="1" ht="87.75" customHeight="1">
      <c r="A209" s="136"/>
      <c r="B209" s="458"/>
      <c r="C209" s="459"/>
      <c r="D209" s="460"/>
      <c r="E209" s="460"/>
      <c r="F209" s="590" t="s">
        <v>565</v>
      </c>
      <c r="G209" s="590"/>
      <c r="H209" s="590"/>
      <c r="I209" s="108">
        <v>905</v>
      </c>
      <c r="J209" s="110">
        <v>702</v>
      </c>
      <c r="K209" s="124">
        <v>4239905</v>
      </c>
      <c r="L209" s="108">
        <v>0</v>
      </c>
      <c r="M209" s="135">
        <v>216</v>
      </c>
      <c r="N209" s="135">
        <v>171.157</v>
      </c>
      <c r="O209" s="134">
        <v>0</v>
      </c>
    </row>
    <row r="210" spans="1:15" s="133" customFormat="1" ht="18" customHeight="1">
      <c r="A210" s="136"/>
      <c r="B210" s="458"/>
      <c r="C210" s="459"/>
      <c r="D210" s="460"/>
      <c r="E210" s="460"/>
      <c r="F210" s="460"/>
      <c r="G210" s="591" t="s">
        <v>392</v>
      </c>
      <c r="H210" s="591"/>
      <c r="I210" s="108">
        <v>905</v>
      </c>
      <c r="J210" s="110">
        <v>702</v>
      </c>
      <c r="K210" s="124">
        <v>4239905</v>
      </c>
      <c r="L210" s="108">
        <v>1</v>
      </c>
      <c r="M210" s="135">
        <v>216</v>
      </c>
      <c r="N210" s="135">
        <v>171.157</v>
      </c>
      <c r="O210" s="134">
        <v>0</v>
      </c>
    </row>
    <row r="211" spans="1:15" s="133" customFormat="1" ht="91.5" customHeight="1">
      <c r="A211" s="136"/>
      <c r="B211" s="458"/>
      <c r="C211" s="459"/>
      <c r="D211" s="460"/>
      <c r="E211" s="460"/>
      <c r="F211" s="590" t="s">
        <v>564</v>
      </c>
      <c r="G211" s="590"/>
      <c r="H211" s="590"/>
      <c r="I211" s="108">
        <v>905</v>
      </c>
      <c r="J211" s="110">
        <v>702</v>
      </c>
      <c r="K211" s="124">
        <v>4239906</v>
      </c>
      <c r="L211" s="108">
        <v>0</v>
      </c>
      <c r="M211" s="135">
        <v>346.5</v>
      </c>
      <c r="N211" s="135">
        <v>274.6</v>
      </c>
      <c r="O211" s="134">
        <v>0</v>
      </c>
    </row>
    <row r="212" spans="1:15" s="133" customFormat="1" ht="15.75" customHeight="1">
      <c r="A212" s="136"/>
      <c r="B212" s="458"/>
      <c r="C212" s="459"/>
      <c r="D212" s="460"/>
      <c r="E212" s="460"/>
      <c r="F212" s="460"/>
      <c r="G212" s="591" t="s">
        <v>392</v>
      </c>
      <c r="H212" s="591"/>
      <c r="I212" s="108">
        <v>905</v>
      </c>
      <c r="J212" s="110">
        <v>702</v>
      </c>
      <c r="K212" s="124">
        <v>4239906</v>
      </c>
      <c r="L212" s="108">
        <v>1</v>
      </c>
      <c r="M212" s="135">
        <v>346.5</v>
      </c>
      <c r="N212" s="135">
        <v>274.6</v>
      </c>
      <c r="O212" s="134">
        <v>0</v>
      </c>
    </row>
    <row r="213" spans="1:15" s="133" customFormat="1" ht="18" customHeight="1">
      <c r="A213" s="136"/>
      <c r="B213" s="458"/>
      <c r="C213" s="459"/>
      <c r="D213" s="590" t="s">
        <v>499</v>
      </c>
      <c r="E213" s="590"/>
      <c r="F213" s="590"/>
      <c r="G213" s="590"/>
      <c r="H213" s="590"/>
      <c r="I213" s="108">
        <v>905</v>
      </c>
      <c r="J213" s="110">
        <v>702</v>
      </c>
      <c r="K213" s="124">
        <v>4240000</v>
      </c>
      <c r="L213" s="108">
        <v>0</v>
      </c>
      <c r="M213" s="135">
        <v>153334.91196</v>
      </c>
      <c r="N213" s="135">
        <v>74679.11</v>
      </c>
      <c r="O213" s="134">
        <v>10142.403859999999</v>
      </c>
    </row>
    <row r="214" spans="1:15" s="133" customFormat="1" ht="18" customHeight="1">
      <c r="A214" s="136"/>
      <c r="B214" s="458"/>
      <c r="C214" s="459"/>
      <c r="D214" s="460"/>
      <c r="E214" s="590" t="s">
        <v>391</v>
      </c>
      <c r="F214" s="590"/>
      <c r="G214" s="590"/>
      <c r="H214" s="590"/>
      <c r="I214" s="108">
        <v>905</v>
      </c>
      <c r="J214" s="110">
        <v>702</v>
      </c>
      <c r="K214" s="124">
        <v>4249900</v>
      </c>
      <c r="L214" s="108">
        <v>0</v>
      </c>
      <c r="M214" s="135">
        <v>153334.91196</v>
      </c>
      <c r="N214" s="135">
        <v>74679.11</v>
      </c>
      <c r="O214" s="134">
        <v>10142.403859999999</v>
      </c>
    </row>
    <row r="215" spans="1:15" s="133" customFormat="1" ht="18" customHeight="1">
      <c r="A215" s="136"/>
      <c r="B215" s="458"/>
      <c r="C215" s="459"/>
      <c r="D215" s="460"/>
      <c r="E215" s="460"/>
      <c r="F215" s="460"/>
      <c r="G215" s="591" t="s">
        <v>392</v>
      </c>
      <c r="H215" s="591"/>
      <c r="I215" s="108">
        <v>905</v>
      </c>
      <c r="J215" s="110">
        <v>702</v>
      </c>
      <c r="K215" s="124">
        <v>4249900</v>
      </c>
      <c r="L215" s="108">
        <v>1</v>
      </c>
      <c r="M215" s="135">
        <v>413.91196</v>
      </c>
      <c r="N215" s="135">
        <v>0</v>
      </c>
      <c r="O215" s="134">
        <v>127.88386</v>
      </c>
    </row>
    <row r="216" spans="1:15" s="133" customFormat="1" ht="90" customHeight="1">
      <c r="A216" s="136"/>
      <c r="B216" s="458"/>
      <c r="C216" s="459"/>
      <c r="D216" s="460"/>
      <c r="E216" s="460"/>
      <c r="F216" s="590" t="s">
        <v>563</v>
      </c>
      <c r="G216" s="590"/>
      <c r="H216" s="590"/>
      <c r="I216" s="108">
        <v>905</v>
      </c>
      <c r="J216" s="110">
        <v>702</v>
      </c>
      <c r="K216" s="124">
        <v>4249901</v>
      </c>
      <c r="L216" s="108">
        <v>0</v>
      </c>
      <c r="M216" s="135">
        <v>152921</v>
      </c>
      <c r="N216" s="135">
        <v>74679.11</v>
      </c>
      <c r="O216" s="134">
        <v>10014.52</v>
      </c>
    </row>
    <row r="217" spans="1:15" s="133" customFormat="1" ht="15.75" customHeight="1">
      <c r="A217" s="136"/>
      <c r="B217" s="458"/>
      <c r="C217" s="459"/>
      <c r="D217" s="460"/>
      <c r="E217" s="460"/>
      <c r="F217" s="460"/>
      <c r="G217" s="591" t="s">
        <v>392</v>
      </c>
      <c r="H217" s="591"/>
      <c r="I217" s="108">
        <v>905</v>
      </c>
      <c r="J217" s="110">
        <v>702</v>
      </c>
      <c r="K217" s="124">
        <v>4249901</v>
      </c>
      <c r="L217" s="108">
        <v>1</v>
      </c>
      <c r="M217" s="135">
        <v>152921</v>
      </c>
      <c r="N217" s="135">
        <v>74679.11</v>
      </c>
      <c r="O217" s="134">
        <v>10014.52</v>
      </c>
    </row>
    <row r="218" spans="1:15" s="133" customFormat="1" ht="15.75" customHeight="1">
      <c r="A218" s="136"/>
      <c r="B218" s="458"/>
      <c r="C218" s="459"/>
      <c r="D218" s="590" t="s">
        <v>500</v>
      </c>
      <c r="E218" s="590"/>
      <c r="F218" s="590"/>
      <c r="G218" s="590"/>
      <c r="H218" s="590"/>
      <c r="I218" s="108">
        <v>905</v>
      </c>
      <c r="J218" s="110">
        <v>702</v>
      </c>
      <c r="K218" s="124">
        <v>4330000</v>
      </c>
      <c r="L218" s="108">
        <v>0</v>
      </c>
      <c r="M218" s="135">
        <v>50646.49383</v>
      </c>
      <c r="N218" s="135">
        <v>29124.7</v>
      </c>
      <c r="O218" s="134">
        <v>3656.77</v>
      </c>
    </row>
    <row r="219" spans="1:15" s="133" customFormat="1" ht="15.75" customHeight="1">
      <c r="A219" s="136"/>
      <c r="B219" s="458"/>
      <c r="C219" s="459"/>
      <c r="D219" s="460"/>
      <c r="E219" s="590" t="s">
        <v>391</v>
      </c>
      <c r="F219" s="590"/>
      <c r="G219" s="590"/>
      <c r="H219" s="590"/>
      <c r="I219" s="108">
        <v>905</v>
      </c>
      <c r="J219" s="110">
        <v>702</v>
      </c>
      <c r="K219" s="124">
        <v>4339900</v>
      </c>
      <c r="L219" s="108">
        <v>0</v>
      </c>
      <c r="M219" s="135">
        <v>50646.49383</v>
      </c>
      <c r="N219" s="135">
        <v>29124.7</v>
      </c>
      <c r="O219" s="134">
        <v>3656.77</v>
      </c>
    </row>
    <row r="220" spans="1:15" s="133" customFormat="1" ht="15.75" customHeight="1">
      <c r="A220" s="136"/>
      <c r="B220" s="458"/>
      <c r="C220" s="459"/>
      <c r="D220" s="460"/>
      <c r="E220" s="460"/>
      <c r="F220" s="460"/>
      <c r="G220" s="591" t="s">
        <v>392</v>
      </c>
      <c r="H220" s="591"/>
      <c r="I220" s="108">
        <v>905</v>
      </c>
      <c r="J220" s="110">
        <v>702</v>
      </c>
      <c r="K220" s="124">
        <v>4339900</v>
      </c>
      <c r="L220" s="108">
        <v>1</v>
      </c>
      <c r="M220" s="135">
        <v>458.0205</v>
      </c>
      <c r="N220" s="135">
        <v>0</v>
      </c>
      <c r="O220" s="134">
        <v>0</v>
      </c>
    </row>
    <row r="221" spans="1:15" s="133" customFormat="1" ht="106.5" customHeight="1">
      <c r="A221" s="136"/>
      <c r="B221" s="458"/>
      <c r="C221" s="459"/>
      <c r="D221" s="460"/>
      <c r="E221" s="460"/>
      <c r="F221" s="590" t="s">
        <v>562</v>
      </c>
      <c r="G221" s="590"/>
      <c r="H221" s="590"/>
      <c r="I221" s="108">
        <v>905</v>
      </c>
      <c r="J221" s="110">
        <v>702</v>
      </c>
      <c r="K221" s="124">
        <v>4339901</v>
      </c>
      <c r="L221" s="108">
        <v>0</v>
      </c>
      <c r="M221" s="135">
        <v>50182</v>
      </c>
      <c r="N221" s="135">
        <v>29124.7</v>
      </c>
      <c r="O221" s="134">
        <v>3656.77</v>
      </c>
    </row>
    <row r="222" spans="1:15" s="133" customFormat="1" ht="17.25" customHeight="1">
      <c r="A222" s="136"/>
      <c r="B222" s="458"/>
      <c r="C222" s="459"/>
      <c r="D222" s="460"/>
      <c r="E222" s="460"/>
      <c r="F222" s="460"/>
      <c r="G222" s="591" t="s">
        <v>392</v>
      </c>
      <c r="H222" s="591"/>
      <c r="I222" s="108">
        <v>905</v>
      </c>
      <c r="J222" s="110">
        <v>702</v>
      </c>
      <c r="K222" s="124">
        <v>4339901</v>
      </c>
      <c r="L222" s="108">
        <v>1</v>
      </c>
      <c r="M222" s="135">
        <v>50182</v>
      </c>
      <c r="N222" s="135">
        <v>29124.7</v>
      </c>
      <c r="O222" s="134">
        <v>3656.77</v>
      </c>
    </row>
    <row r="223" spans="1:15" s="133" customFormat="1" ht="17.25" customHeight="1">
      <c r="A223" s="136"/>
      <c r="B223" s="458"/>
      <c r="C223" s="459"/>
      <c r="D223" s="460"/>
      <c r="E223" s="460"/>
      <c r="F223" s="590" t="s">
        <v>501</v>
      </c>
      <c r="G223" s="590"/>
      <c r="H223" s="590"/>
      <c r="I223" s="108">
        <v>905</v>
      </c>
      <c r="J223" s="110">
        <v>702</v>
      </c>
      <c r="K223" s="124">
        <v>4339909</v>
      </c>
      <c r="L223" s="108">
        <v>0</v>
      </c>
      <c r="M223" s="135">
        <v>6.47333</v>
      </c>
      <c r="N223" s="135">
        <v>0</v>
      </c>
      <c r="O223" s="134">
        <v>0</v>
      </c>
    </row>
    <row r="224" spans="1:15" s="133" customFormat="1" ht="17.25" customHeight="1">
      <c r="A224" s="136"/>
      <c r="B224" s="458"/>
      <c r="C224" s="459"/>
      <c r="D224" s="460"/>
      <c r="E224" s="460"/>
      <c r="F224" s="460"/>
      <c r="G224" s="591" t="s">
        <v>392</v>
      </c>
      <c r="H224" s="591"/>
      <c r="I224" s="108">
        <v>905</v>
      </c>
      <c r="J224" s="110">
        <v>702</v>
      </c>
      <c r="K224" s="124">
        <v>4339909</v>
      </c>
      <c r="L224" s="108">
        <v>1</v>
      </c>
      <c r="M224" s="135">
        <v>6.47333</v>
      </c>
      <c r="N224" s="135">
        <v>0</v>
      </c>
      <c r="O224" s="134">
        <v>0</v>
      </c>
    </row>
    <row r="225" spans="1:15" s="133" customFormat="1" ht="17.25" customHeight="1">
      <c r="A225" s="136"/>
      <c r="B225" s="458"/>
      <c r="C225" s="459"/>
      <c r="D225" s="590" t="s">
        <v>502</v>
      </c>
      <c r="E225" s="590"/>
      <c r="F225" s="590"/>
      <c r="G225" s="590"/>
      <c r="H225" s="590"/>
      <c r="I225" s="108">
        <v>905</v>
      </c>
      <c r="J225" s="110">
        <v>702</v>
      </c>
      <c r="K225" s="124">
        <v>5200000</v>
      </c>
      <c r="L225" s="108">
        <v>0</v>
      </c>
      <c r="M225" s="135">
        <v>52092</v>
      </c>
      <c r="N225" s="135">
        <v>41277.183</v>
      </c>
      <c r="O225" s="134">
        <v>0</v>
      </c>
    </row>
    <row r="226" spans="1:15" s="133" customFormat="1" ht="32.25" customHeight="1">
      <c r="A226" s="136"/>
      <c r="B226" s="458"/>
      <c r="C226" s="459"/>
      <c r="D226" s="460"/>
      <c r="E226" s="590" t="s">
        <v>503</v>
      </c>
      <c r="F226" s="590"/>
      <c r="G226" s="590"/>
      <c r="H226" s="590"/>
      <c r="I226" s="108">
        <v>905</v>
      </c>
      <c r="J226" s="110">
        <v>702</v>
      </c>
      <c r="K226" s="124">
        <v>5200900</v>
      </c>
      <c r="L226" s="108">
        <v>0</v>
      </c>
      <c r="M226" s="135">
        <v>52092</v>
      </c>
      <c r="N226" s="135">
        <v>41277.183</v>
      </c>
      <c r="O226" s="134">
        <v>0</v>
      </c>
    </row>
    <row r="227" spans="1:15" s="133" customFormat="1" ht="61.5" customHeight="1">
      <c r="A227" s="136"/>
      <c r="B227" s="458"/>
      <c r="C227" s="459"/>
      <c r="D227" s="460"/>
      <c r="E227" s="460"/>
      <c r="F227" s="590" t="s">
        <v>561</v>
      </c>
      <c r="G227" s="590"/>
      <c r="H227" s="590"/>
      <c r="I227" s="108">
        <v>905</v>
      </c>
      <c r="J227" s="110">
        <v>702</v>
      </c>
      <c r="K227" s="124">
        <v>5200901</v>
      </c>
      <c r="L227" s="108">
        <v>0</v>
      </c>
      <c r="M227" s="135">
        <v>24966</v>
      </c>
      <c r="N227" s="135">
        <v>19782.9</v>
      </c>
      <c r="O227" s="134">
        <v>0</v>
      </c>
    </row>
    <row r="228" spans="1:15" s="133" customFormat="1" ht="17.25" customHeight="1">
      <c r="A228" s="136"/>
      <c r="B228" s="458"/>
      <c r="C228" s="459"/>
      <c r="D228" s="460"/>
      <c r="E228" s="460"/>
      <c r="F228" s="460"/>
      <c r="G228" s="591" t="s">
        <v>392</v>
      </c>
      <c r="H228" s="591"/>
      <c r="I228" s="108">
        <v>905</v>
      </c>
      <c r="J228" s="110">
        <v>702</v>
      </c>
      <c r="K228" s="124">
        <v>5200901</v>
      </c>
      <c r="L228" s="108">
        <v>1</v>
      </c>
      <c r="M228" s="135">
        <v>24966</v>
      </c>
      <c r="N228" s="135">
        <v>19782.9</v>
      </c>
      <c r="O228" s="134">
        <v>0</v>
      </c>
    </row>
    <row r="229" spans="1:15" s="133" customFormat="1" ht="76.5" customHeight="1">
      <c r="A229" s="136"/>
      <c r="B229" s="458"/>
      <c r="C229" s="459"/>
      <c r="D229" s="460"/>
      <c r="E229" s="460"/>
      <c r="F229" s="590" t="s">
        <v>560</v>
      </c>
      <c r="G229" s="590"/>
      <c r="H229" s="590"/>
      <c r="I229" s="108">
        <v>905</v>
      </c>
      <c r="J229" s="110">
        <v>702</v>
      </c>
      <c r="K229" s="124">
        <v>5200902</v>
      </c>
      <c r="L229" s="108">
        <v>0</v>
      </c>
      <c r="M229" s="135">
        <v>618</v>
      </c>
      <c r="N229" s="135">
        <v>489.7</v>
      </c>
      <c r="O229" s="134">
        <v>0</v>
      </c>
    </row>
    <row r="230" spans="1:15" s="133" customFormat="1" ht="15.75" customHeight="1">
      <c r="A230" s="136"/>
      <c r="B230" s="458"/>
      <c r="C230" s="459"/>
      <c r="D230" s="460"/>
      <c r="E230" s="460"/>
      <c r="F230" s="460"/>
      <c r="G230" s="591" t="s">
        <v>392</v>
      </c>
      <c r="H230" s="591"/>
      <c r="I230" s="108">
        <v>905</v>
      </c>
      <c r="J230" s="110">
        <v>702</v>
      </c>
      <c r="K230" s="124">
        <v>5200902</v>
      </c>
      <c r="L230" s="108">
        <v>1</v>
      </c>
      <c r="M230" s="135">
        <v>618</v>
      </c>
      <c r="N230" s="135">
        <v>489.7</v>
      </c>
      <c r="O230" s="134">
        <v>0</v>
      </c>
    </row>
    <row r="231" spans="1:15" s="133" customFormat="1" ht="58.5" customHeight="1">
      <c r="A231" s="136"/>
      <c r="B231" s="458"/>
      <c r="C231" s="459"/>
      <c r="D231" s="460"/>
      <c r="E231" s="460"/>
      <c r="F231" s="590" t="s">
        <v>559</v>
      </c>
      <c r="G231" s="590"/>
      <c r="H231" s="590"/>
      <c r="I231" s="108">
        <v>905</v>
      </c>
      <c r="J231" s="110">
        <v>702</v>
      </c>
      <c r="K231" s="124">
        <v>5200903</v>
      </c>
      <c r="L231" s="108">
        <v>0</v>
      </c>
      <c r="M231" s="135">
        <v>25841.7</v>
      </c>
      <c r="N231" s="135">
        <v>20476.783</v>
      </c>
      <c r="O231" s="134">
        <v>0</v>
      </c>
    </row>
    <row r="232" spans="1:15" s="133" customFormat="1" ht="17.25" customHeight="1">
      <c r="A232" s="136"/>
      <c r="B232" s="458"/>
      <c r="C232" s="459"/>
      <c r="D232" s="460"/>
      <c r="E232" s="460"/>
      <c r="F232" s="460"/>
      <c r="G232" s="591" t="s">
        <v>392</v>
      </c>
      <c r="H232" s="591"/>
      <c r="I232" s="108">
        <v>905</v>
      </c>
      <c r="J232" s="110">
        <v>702</v>
      </c>
      <c r="K232" s="124">
        <v>5200903</v>
      </c>
      <c r="L232" s="108">
        <v>1</v>
      </c>
      <c r="M232" s="135">
        <v>25841.7</v>
      </c>
      <c r="N232" s="135">
        <v>20476.783</v>
      </c>
      <c r="O232" s="134">
        <v>0</v>
      </c>
    </row>
    <row r="233" spans="1:15" s="133" customFormat="1" ht="57" customHeight="1">
      <c r="A233" s="136"/>
      <c r="B233" s="458"/>
      <c r="C233" s="459"/>
      <c r="D233" s="460"/>
      <c r="E233" s="460"/>
      <c r="F233" s="590" t="s">
        <v>558</v>
      </c>
      <c r="G233" s="590"/>
      <c r="H233" s="590"/>
      <c r="I233" s="108">
        <v>905</v>
      </c>
      <c r="J233" s="110">
        <v>702</v>
      </c>
      <c r="K233" s="124">
        <v>5200904</v>
      </c>
      <c r="L233" s="108">
        <v>0</v>
      </c>
      <c r="M233" s="135">
        <v>666.3</v>
      </c>
      <c r="N233" s="135">
        <v>527.8</v>
      </c>
      <c r="O233" s="134">
        <v>0</v>
      </c>
    </row>
    <row r="234" spans="1:15" s="133" customFormat="1" ht="18.75" customHeight="1">
      <c r="A234" s="136"/>
      <c r="B234" s="458"/>
      <c r="C234" s="459"/>
      <c r="D234" s="460"/>
      <c r="E234" s="460"/>
      <c r="F234" s="460"/>
      <c r="G234" s="591" t="s">
        <v>392</v>
      </c>
      <c r="H234" s="591"/>
      <c r="I234" s="108">
        <v>905</v>
      </c>
      <c r="J234" s="110">
        <v>702</v>
      </c>
      <c r="K234" s="124">
        <v>5200904</v>
      </c>
      <c r="L234" s="108">
        <v>1</v>
      </c>
      <c r="M234" s="135">
        <v>666.3</v>
      </c>
      <c r="N234" s="135">
        <v>527.8</v>
      </c>
      <c r="O234" s="134">
        <v>0</v>
      </c>
    </row>
    <row r="235" spans="1:15" s="133" customFormat="1" ht="18.75" customHeight="1">
      <c r="A235" s="136"/>
      <c r="B235" s="458"/>
      <c r="C235" s="459"/>
      <c r="D235" s="590" t="s">
        <v>395</v>
      </c>
      <c r="E235" s="590"/>
      <c r="F235" s="590"/>
      <c r="G235" s="590"/>
      <c r="H235" s="590"/>
      <c r="I235" s="108">
        <v>905</v>
      </c>
      <c r="J235" s="110">
        <v>702</v>
      </c>
      <c r="K235" s="124">
        <v>7950000</v>
      </c>
      <c r="L235" s="108">
        <v>0</v>
      </c>
      <c r="M235" s="135">
        <v>8757</v>
      </c>
      <c r="N235" s="135">
        <v>0</v>
      </c>
      <c r="O235" s="134">
        <v>0</v>
      </c>
    </row>
    <row r="236" spans="1:15" s="133" customFormat="1" ht="61.5" customHeight="1">
      <c r="A236" s="136"/>
      <c r="B236" s="458"/>
      <c r="C236" s="459"/>
      <c r="D236" s="460"/>
      <c r="E236" s="460"/>
      <c r="F236" s="590" t="s">
        <v>489</v>
      </c>
      <c r="G236" s="590"/>
      <c r="H236" s="590"/>
      <c r="I236" s="108">
        <v>905</v>
      </c>
      <c r="J236" s="110">
        <v>702</v>
      </c>
      <c r="K236" s="124">
        <v>7950043</v>
      </c>
      <c r="L236" s="108">
        <v>0</v>
      </c>
      <c r="M236" s="135">
        <v>8757</v>
      </c>
      <c r="N236" s="135">
        <v>0</v>
      </c>
      <c r="O236" s="134">
        <v>0</v>
      </c>
    </row>
    <row r="237" spans="1:15" s="133" customFormat="1" ht="15.75" customHeight="1">
      <c r="A237" s="136"/>
      <c r="B237" s="458"/>
      <c r="C237" s="459"/>
      <c r="D237" s="460"/>
      <c r="E237" s="460"/>
      <c r="F237" s="460"/>
      <c r="G237" s="591" t="s">
        <v>358</v>
      </c>
      <c r="H237" s="591"/>
      <c r="I237" s="108">
        <v>905</v>
      </c>
      <c r="J237" s="110">
        <v>702</v>
      </c>
      <c r="K237" s="124">
        <v>7950043</v>
      </c>
      <c r="L237" s="108">
        <v>500</v>
      </c>
      <c r="M237" s="135">
        <v>8757</v>
      </c>
      <c r="N237" s="135">
        <v>0</v>
      </c>
      <c r="O237" s="134">
        <v>0</v>
      </c>
    </row>
    <row r="238" spans="1:15" s="133" customFormat="1" ht="15.75" customHeight="1">
      <c r="A238" s="136"/>
      <c r="B238" s="458"/>
      <c r="C238" s="589" t="s">
        <v>504</v>
      </c>
      <c r="D238" s="589"/>
      <c r="E238" s="589"/>
      <c r="F238" s="589"/>
      <c r="G238" s="589"/>
      <c r="H238" s="589"/>
      <c r="I238" s="108">
        <v>905</v>
      </c>
      <c r="J238" s="110">
        <v>707</v>
      </c>
      <c r="K238" s="124">
        <v>0</v>
      </c>
      <c r="L238" s="108">
        <v>0</v>
      </c>
      <c r="M238" s="135">
        <v>13345.61705</v>
      </c>
      <c r="N238" s="135">
        <v>0</v>
      </c>
      <c r="O238" s="134">
        <v>0</v>
      </c>
    </row>
    <row r="239" spans="1:15" s="133" customFormat="1" ht="15.75" customHeight="1">
      <c r="A239" s="136"/>
      <c r="B239" s="458"/>
      <c r="C239" s="459"/>
      <c r="D239" s="590" t="s">
        <v>505</v>
      </c>
      <c r="E239" s="590"/>
      <c r="F239" s="590"/>
      <c r="G239" s="590"/>
      <c r="H239" s="590"/>
      <c r="I239" s="108">
        <v>905</v>
      </c>
      <c r="J239" s="110">
        <v>707</v>
      </c>
      <c r="K239" s="124">
        <v>4310000</v>
      </c>
      <c r="L239" s="108">
        <v>0</v>
      </c>
      <c r="M239" s="135">
        <v>4705.87977</v>
      </c>
      <c r="N239" s="135">
        <v>0</v>
      </c>
      <c r="O239" s="134">
        <v>0</v>
      </c>
    </row>
    <row r="240" spans="1:15" s="133" customFormat="1" ht="15.75" customHeight="1">
      <c r="A240" s="136"/>
      <c r="B240" s="458"/>
      <c r="C240" s="459"/>
      <c r="D240" s="460"/>
      <c r="E240" s="590" t="s">
        <v>506</v>
      </c>
      <c r="F240" s="590"/>
      <c r="G240" s="590"/>
      <c r="H240" s="590"/>
      <c r="I240" s="108">
        <v>905</v>
      </c>
      <c r="J240" s="110">
        <v>707</v>
      </c>
      <c r="K240" s="124">
        <v>4310100</v>
      </c>
      <c r="L240" s="108">
        <v>0</v>
      </c>
      <c r="M240" s="135">
        <v>4705.87977</v>
      </c>
      <c r="N240" s="135">
        <v>0</v>
      </c>
      <c r="O240" s="134">
        <v>0</v>
      </c>
    </row>
    <row r="241" spans="1:15" s="133" customFormat="1" ht="15.75" customHeight="1">
      <c r="A241" s="136"/>
      <c r="B241" s="458"/>
      <c r="C241" s="459"/>
      <c r="D241" s="460"/>
      <c r="E241" s="460"/>
      <c r="F241" s="460"/>
      <c r="G241" s="591" t="s">
        <v>392</v>
      </c>
      <c r="H241" s="591"/>
      <c r="I241" s="108">
        <v>905</v>
      </c>
      <c r="J241" s="110">
        <v>707</v>
      </c>
      <c r="K241" s="124">
        <v>4310100</v>
      </c>
      <c r="L241" s="108">
        <v>1</v>
      </c>
      <c r="M241" s="135">
        <v>4161.87977</v>
      </c>
      <c r="N241" s="135">
        <v>0</v>
      </c>
      <c r="O241" s="134">
        <v>0</v>
      </c>
    </row>
    <row r="242" spans="1:15" s="133" customFormat="1" ht="15.75" customHeight="1">
      <c r="A242" s="136"/>
      <c r="B242" s="458"/>
      <c r="C242" s="459"/>
      <c r="D242" s="460"/>
      <c r="E242" s="460"/>
      <c r="F242" s="590" t="s">
        <v>507</v>
      </c>
      <c r="G242" s="590"/>
      <c r="H242" s="590"/>
      <c r="I242" s="108">
        <v>905</v>
      </c>
      <c r="J242" s="110">
        <v>707</v>
      </c>
      <c r="K242" s="124">
        <v>4310102</v>
      </c>
      <c r="L242" s="108">
        <v>0</v>
      </c>
      <c r="M242" s="135">
        <v>130</v>
      </c>
      <c r="N242" s="135">
        <v>0</v>
      </c>
      <c r="O242" s="134">
        <v>0</v>
      </c>
    </row>
    <row r="243" spans="1:15" s="133" customFormat="1" ht="15.75" customHeight="1">
      <c r="A243" s="136"/>
      <c r="B243" s="458"/>
      <c r="C243" s="459"/>
      <c r="D243" s="460"/>
      <c r="E243" s="460"/>
      <c r="F243" s="460"/>
      <c r="G243" s="591" t="s">
        <v>358</v>
      </c>
      <c r="H243" s="591"/>
      <c r="I243" s="108">
        <v>905</v>
      </c>
      <c r="J243" s="110">
        <v>707</v>
      </c>
      <c r="K243" s="124">
        <v>4310102</v>
      </c>
      <c r="L243" s="108">
        <v>500</v>
      </c>
      <c r="M243" s="135">
        <v>130</v>
      </c>
      <c r="N243" s="135">
        <v>0</v>
      </c>
      <c r="O243" s="134">
        <v>0</v>
      </c>
    </row>
    <row r="244" spans="1:15" s="133" customFormat="1" ht="60" customHeight="1">
      <c r="A244" s="136"/>
      <c r="B244" s="458"/>
      <c r="C244" s="459"/>
      <c r="D244" s="460"/>
      <c r="E244" s="460"/>
      <c r="F244" s="590" t="s">
        <v>557</v>
      </c>
      <c r="G244" s="590"/>
      <c r="H244" s="590"/>
      <c r="I244" s="108">
        <v>905</v>
      </c>
      <c r="J244" s="110">
        <v>707</v>
      </c>
      <c r="K244" s="124">
        <v>4310104</v>
      </c>
      <c r="L244" s="108">
        <v>0</v>
      </c>
      <c r="M244" s="135">
        <v>414</v>
      </c>
      <c r="N244" s="135">
        <v>0</v>
      </c>
      <c r="O244" s="134">
        <v>0</v>
      </c>
    </row>
    <row r="245" spans="1:15" s="133" customFormat="1" ht="16.5" customHeight="1">
      <c r="A245" s="136"/>
      <c r="B245" s="458"/>
      <c r="C245" s="459"/>
      <c r="D245" s="460"/>
      <c r="E245" s="460"/>
      <c r="F245" s="460"/>
      <c r="G245" s="591" t="s">
        <v>392</v>
      </c>
      <c r="H245" s="591"/>
      <c r="I245" s="108">
        <v>905</v>
      </c>
      <c r="J245" s="110">
        <v>707</v>
      </c>
      <c r="K245" s="124">
        <v>4310104</v>
      </c>
      <c r="L245" s="108">
        <v>1</v>
      </c>
      <c r="M245" s="135">
        <v>414</v>
      </c>
      <c r="N245" s="135">
        <v>0</v>
      </c>
      <c r="O245" s="134">
        <v>0</v>
      </c>
    </row>
    <row r="246" spans="1:15" s="133" customFormat="1" ht="16.5" customHeight="1">
      <c r="A246" s="136"/>
      <c r="B246" s="458"/>
      <c r="C246" s="459"/>
      <c r="D246" s="590" t="s">
        <v>395</v>
      </c>
      <c r="E246" s="590"/>
      <c r="F246" s="590"/>
      <c r="G246" s="590"/>
      <c r="H246" s="590"/>
      <c r="I246" s="108">
        <v>905</v>
      </c>
      <c r="J246" s="110">
        <v>707</v>
      </c>
      <c r="K246" s="124">
        <v>7950000</v>
      </c>
      <c r="L246" s="108">
        <v>0</v>
      </c>
      <c r="M246" s="135">
        <v>8639.737280000001</v>
      </c>
      <c r="N246" s="135">
        <v>0</v>
      </c>
      <c r="O246" s="134">
        <v>0</v>
      </c>
    </row>
    <row r="247" spans="1:15" s="133" customFormat="1" ht="60" customHeight="1">
      <c r="A247" s="136"/>
      <c r="B247" s="458"/>
      <c r="C247" s="459"/>
      <c r="D247" s="460"/>
      <c r="E247" s="460"/>
      <c r="F247" s="590" t="s">
        <v>556</v>
      </c>
      <c r="G247" s="590"/>
      <c r="H247" s="590"/>
      <c r="I247" s="108">
        <v>905</v>
      </c>
      <c r="J247" s="110">
        <v>707</v>
      </c>
      <c r="K247" s="124">
        <v>7950015</v>
      </c>
      <c r="L247" s="108">
        <v>0</v>
      </c>
      <c r="M247" s="135">
        <v>169.8055</v>
      </c>
      <c r="N247" s="135">
        <v>0</v>
      </c>
      <c r="O247" s="134">
        <v>0</v>
      </c>
    </row>
    <row r="248" spans="1:15" s="133" customFormat="1" ht="17.25" customHeight="1">
      <c r="A248" s="136"/>
      <c r="B248" s="458"/>
      <c r="C248" s="459"/>
      <c r="D248" s="460"/>
      <c r="E248" s="460"/>
      <c r="F248" s="460"/>
      <c r="G248" s="591" t="s">
        <v>358</v>
      </c>
      <c r="H248" s="591"/>
      <c r="I248" s="108">
        <v>905</v>
      </c>
      <c r="J248" s="110">
        <v>707</v>
      </c>
      <c r="K248" s="124">
        <v>7950015</v>
      </c>
      <c r="L248" s="108">
        <v>500</v>
      </c>
      <c r="M248" s="135">
        <v>169.8055</v>
      </c>
      <c r="N248" s="135">
        <v>0</v>
      </c>
      <c r="O248" s="134">
        <v>0</v>
      </c>
    </row>
    <row r="249" spans="1:15" s="133" customFormat="1" ht="43.5" customHeight="1">
      <c r="A249" s="136"/>
      <c r="B249" s="458"/>
      <c r="C249" s="459"/>
      <c r="D249" s="460"/>
      <c r="E249" s="460"/>
      <c r="F249" s="590" t="s">
        <v>508</v>
      </c>
      <c r="G249" s="590"/>
      <c r="H249" s="590"/>
      <c r="I249" s="108">
        <v>905</v>
      </c>
      <c r="J249" s="110">
        <v>707</v>
      </c>
      <c r="K249" s="124">
        <v>7950031</v>
      </c>
      <c r="L249" s="108">
        <v>0</v>
      </c>
      <c r="M249" s="135">
        <v>2987.83178</v>
      </c>
      <c r="N249" s="135">
        <v>0</v>
      </c>
      <c r="O249" s="134">
        <v>0</v>
      </c>
    </row>
    <row r="250" spans="1:15" s="133" customFormat="1" ht="17.25" customHeight="1">
      <c r="A250" s="136"/>
      <c r="B250" s="458"/>
      <c r="C250" s="459"/>
      <c r="D250" s="460"/>
      <c r="E250" s="460"/>
      <c r="F250" s="460"/>
      <c r="G250" s="591" t="s">
        <v>358</v>
      </c>
      <c r="H250" s="591"/>
      <c r="I250" s="108">
        <v>905</v>
      </c>
      <c r="J250" s="110">
        <v>707</v>
      </c>
      <c r="K250" s="124">
        <v>7950031</v>
      </c>
      <c r="L250" s="108">
        <v>500</v>
      </c>
      <c r="M250" s="135">
        <v>2987.83178</v>
      </c>
      <c r="N250" s="135">
        <v>0</v>
      </c>
      <c r="O250" s="134">
        <v>0</v>
      </c>
    </row>
    <row r="251" spans="1:15" s="133" customFormat="1" ht="45" customHeight="1">
      <c r="A251" s="136"/>
      <c r="B251" s="458"/>
      <c r="C251" s="459"/>
      <c r="D251" s="460"/>
      <c r="E251" s="460"/>
      <c r="F251" s="590" t="s">
        <v>509</v>
      </c>
      <c r="G251" s="590"/>
      <c r="H251" s="590"/>
      <c r="I251" s="108">
        <v>905</v>
      </c>
      <c r="J251" s="110">
        <v>707</v>
      </c>
      <c r="K251" s="124">
        <v>7950032</v>
      </c>
      <c r="L251" s="108">
        <v>0</v>
      </c>
      <c r="M251" s="135">
        <v>5482.1</v>
      </c>
      <c r="N251" s="135">
        <v>0</v>
      </c>
      <c r="O251" s="134">
        <v>0</v>
      </c>
    </row>
    <row r="252" spans="1:15" s="133" customFormat="1" ht="16.5" customHeight="1">
      <c r="A252" s="136"/>
      <c r="B252" s="458"/>
      <c r="C252" s="459"/>
      <c r="D252" s="460"/>
      <c r="E252" s="460"/>
      <c r="F252" s="460"/>
      <c r="G252" s="591" t="s">
        <v>358</v>
      </c>
      <c r="H252" s="591"/>
      <c r="I252" s="108">
        <v>905</v>
      </c>
      <c r="J252" s="110">
        <v>707</v>
      </c>
      <c r="K252" s="124">
        <v>7950032</v>
      </c>
      <c r="L252" s="108">
        <v>500</v>
      </c>
      <c r="M252" s="135">
        <v>5482.1</v>
      </c>
      <c r="N252" s="135">
        <v>0</v>
      </c>
      <c r="O252" s="134">
        <v>0</v>
      </c>
    </row>
    <row r="253" spans="1:15" s="133" customFormat="1" ht="17.25" customHeight="1">
      <c r="A253" s="136"/>
      <c r="B253" s="458"/>
      <c r="C253" s="589" t="s">
        <v>400</v>
      </c>
      <c r="D253" s="589"/>
      <c r="E253" s="589"/>
      <c r="F253" s="589"/>
      <c r="G253" s="589"/>
      <c r="H253" s="589"/>
      <c r="I253" s="108">
        <v>905</v>
      </c>
      <c r="J253" s="110">
        <v>709</v>
      </c>
      <c r="K253" s="124">
        <v>0</v>
      </c>
      <c r="L253" s="108">
        <v>0</v>
      </c>
      <c r="M253" s="135">
        <v>16605.525270000002</v>
      </c>
      <c r="N253" s="135">
        <v>2000</v>
      </c>
      <c r="O253" s="134">
        <v>0</v>
      </c>
    </row>
    <row r="254" spans="1:15" s="133" customFormat="1" ht="17.25" customHeight="1">
      <c r="A254" s="136"/>
      <c r="B254" s="458"/>
      <c r="C254" s="459"/>
      <c r="D254" s="590" t="s">
        <v>401</v>
      </c>
      <c r="E254" s="590"/>
      <c r="F254" s="590"/>
      <c r="G254" s="590"/>
      <c r="H254" s="590"/>
      <c r="I254" s="108">
        <v>905</v>
      </c>
      <c r="J254" s="110">
        <v>709</v>
      </c>
      <c r="K254" s="124">
        <v>4360000</v>
      </c>
      <c r="L254" s="108">
        <v>0</v>
      </c>
      <c r="M254" s="135">
        <v>16282.34426</v>
      </c>
      <c r="N254" s="135">
        <v>2000</v>
      </c>
      <c r="O254" s="134">
        <v>0</v>
      </c>
    </row>
    <row r="255" spans="1:15" s="133" customFormat="1" ht="17.25" customHeight="1">
      <c r="A255" s="136"/>
      <c r="B255" s="458"/>
      <c r="C255" s="459"/>
      <c r="D255" s="460"/>
      <c r="E255" s="590" t="s">
        <v>506</v>
      </c>
      <c r="F255" s="590"/>
      <c r="G255" s="590"/>
      <c r="H255" s="590"/>
      <c r="I255" s="108">
        <v>905</v>
      </c>
      <c r="J255" s="110">
        <v>709</v>
      </c>
      <c r="K255" s="124">
        <v>4360900</v>
      </c>
      <c r="L255" s="108">
        <v>0</v>
      </c>
      <c r="M255" s="135">
        <v>16282.34426</v>
      </c>
      <c r="N255" s="135">
        <v>2000</v>
      </c>
      <c r="O255" s="134">
        <v>0</v>
      </c>
    </row>
    <row r="256" spans="1:15" s="133" customFormat="1" ht="17.25" customHeight="1">
      <c r="A256" s="136"/>
      <c r="B256" s="458"/>
      <c r="C256" s="459"/>
      <c r="D256" s="460"/>
      <c r="E256" s="460"/>
      <c r="F256" s="590" t="s">
        <v>401</v>
      </c>
      <c r="G256" s="590"/>
      <c r="H256" s="590"/>
      <c r="I256" s="108">
        <v>905</v>
      </c>
      <c r="J256" s="110">
        <v>709</v>
      </c>
      <c r="K256" s="124">
        <v>4360901</v>
      </c>
      <c r="L256" s="108">
        <v>0</v>
      </c>
      <c r="M256" s="135">
        <v>16282.34426</v>
      </c>
      <c r="N256" s="135">
        <v>2000</v>
      </c>
      <c r="O256" s="134">
        <v>0</v>
      </c>
    </row>
    <row r="257" spans="1:15" s="133" customFormat="1" ht="16.5" customHeight="1">
      <c r="A257" s="136"/>
      <c r="B257" s="458"/>
      <c r="C257" s="459"/>
      <c r="D257" s="460"/>
      <c r="E257" s="460"/>
      <c r="F257" s="460"/>
      <c r="G257" s="591" t="s">
        <v>358</v>
      </c>
      <c r="H257" s="591"/>
      <c r="I257" s="108">
        <v>905</v>
      </c>
      <c r="J257" s="110">
        <v>709</v>
      </c>
      <c r="K257" s="124">
        <v>4360901</v>
      </c>
      <c r="L257" s="108">
        <v>500</v>
      </c>
      <c r="M257" s="135">
        <v>16282.34426</v>
      </c>
      <c r="N257" s="135">
        <v>2000</v>
      </c>
      <c r="O257" s="134">
        <v>0</v>
      </c>
    </row>
    <row r="258" spans="1:15" s="133" customFormat="1" ht="29.25" customHeight="1">
      <c r="A258" s="136"/>
      <c r="B258" s="458"/>
      <c r="C258" s="459"/>
      <c r="D258" s="460"/>
      <c r="E258" s="460"/>
      <c r="F258" s="460"/>
      <c r="G258" s="591" t="s">
        <v>510</v>
      </c>
      <c r="H258" s="591"/>
      <c r="I258" s="108">
        <v>905</v>
      </c>
      <c r="J258" s="110">
        <v>709</v>
      </c>
      <c r="K258" s="124">
        <v>5120000</v>
      </c>
      <c r="L258" s="108">
        <v>0</v>
      </c>
      <c r="M258" s="135">
        <v>303.43155</v>
      </c>
      <c r="N258" s="135">
        <v>0</v>
      </c>
      <c r="O258" s="134">
        <v>0</v>
      </c>
    </row>
    <row r="259" spans="1:15" s="133" customFormat="1" ht="29.25" customHeight="1">
      <c r="A259" s="136"/>
      <c r="B259" s="458"/>
      <c r="C259" s="459"/>
      <c r="D259" s="460"/>
      <c r="E259" s="460"/>
      <c r="F259" s="460"/>
      <c r="G259" s="591" t="s">
        <v>406</v>
      </c>
      <c r="H259" s="591"/>
      <c r="I259" s="108">
        <v>905</v>
      </c>
      <c r="J259" s="110">
        <v>709</v>
      </c>
      <c r="K259" s="124">
        <v>5129700</v>
      </c>
      <c r="L259" s="108">
        <v>0</v>
      </c>
      <c r="M259" s="135">
        <v>303.43155</v>
      </c>
      <c r="N259" s="135">
        <v>0</v>
      </c>
      <c r="O259" s="134">
        <v>0</v>
      </c>
    </row>
    <row r="260" spans="1:15" s="133" customFormat="1" ht="16.5" customHeight="1">
      <c r="A260" s="136"/>
      <c r="B260" s="458"/>
      <c r="C260" s="459"/>
      <c r="D260" s="460"/>
      <c r="E260" s="460"/>
      <c r="F260" s="460"/>
      <c r="G260" s="591" t="s">
        <v>56</v>
      </c>
      <c r="H260" s="591"/>
      <c r="I260" s="108">
        <v>905</v>
      </c>
      <c r="J260" s="110">
        <v>709</v>
      </c>
      <c r="K260" s="124">
        <v>5129705</v>
      </c>
      <c r="L260" s="108">
        <v>0</v>
      </c>
      <c r="M260" s="135">
        <v>98</v>
      </c>
      <c r="N260" s="135">
        <v>0</v>
      </c>
      <c r="O260" s="134">
        <v>0</v>
      </c>
    </row>
    <row r="261" spans="1:15" s="133" customFormat="1" ht="16.5" customHeight="1">
      <c r="A261" s="136"/>
      <c r="B261" s="458"/>
      <c r="C261" s="459"/>
      <c r="D261" s="460"/>
      <c r="E261" s="460"/>
      <c r="F261" s="460"/>
      <c r="G261" s="591" t="s">
        <v>358</v>
      </c>
      <c r="H261" s="591"/>
      <c r="I261" s="108">
        <v>905</v>
      </c>
      <c r="J261" s="110">
        <v>709</v>
      </c>
      <c r="K261" s="124">
        <v>5129705</v>
      </c>
      <c r="L261" s="108">
        <v>500</v>
      </c>
      <c r="M261" s="135">
        <v>98</v>
      </c>
      <c r="N261" s="135">
        <v>0</v>
      </c>
      <c r="O261" s="134">
        <v>0</v>
      </c>
    </row>
    <row r="262" spans="1:15" s="133" customFormat="1" ht="30" customHeight="1">
      <c r="A262" s="136"/>
      <c r="B262" s="458"/>
      <c r="C262" s="459"/>
      <c r="D262" s="460"/>
      <c r="E262" s="460"/>
      <c r="F262" s="590" t="s">
        <v>511</v>
      </c>
      <c r="G262" s="590"/>
      <c r="H262" s="590"/>
      <c r="I262" s="108">
        <v>905</v>
      </c>
      <c r="J262" s="110">
        <v>709</v>
      </c>
      <c r="K262" s="124">
        <v>5129707</v>
      </c>
      <c r="L262" s="108">
        <v>0</v>
      </c>
      <c r="M262" s="135">
        <v>205.43155000000002</v>
      </c>
      <c r="N262" s="135">
        <v>0</v>
      </c>
      <c r="O262" s="134">
        <v>0</v>
      </c>
    </row>
    <row r="263" spans="1:15" s="133" customFormat="1" ht="16.5" customHeight="1">
      <c r="A263" s="136"/>
      <c r="B263" s="458"/>
      <c r="C263" s="459"/>
      <c r="D263" s="460"/>
      <c r="E263" s="460"/>
      <c r="F263" s="460"/>
      <c r="G263" s="591" t="s">
        <v>358</v>
      </c>
      <c r="H263" s="591"/>
      <c r="I263" s="108">
        <v>905</v>
      </c>
      <c r="J263" s="110">
        <v>709</v>
      </c>
      <c r="K263" s="124">
        <v>5129707</v>
      </c>
      <c r="L263" s="108">
        <v>500</v>
      </c>
      <c r="M263" s="135">
        <v>205.43155000000002</v>
      </c>
      <c r="N263" s="135">
        <v>0</v>
      </c>
      <c r="O263" s="134">
        <v>0</v>
      </c>
    </row>
    <row r="264" spans="1:15" s="133" customFormat="1" ht="17.25" customHeight="1">
      <c r="A264" s="136"/>
      <c r="B264" s="458"/>
      <c r="C264" s="459"/>
      <c r="D264" s="590" t="s">
        <v>395</v>
      </c>
      <c r="E264" s="590"/>
      <c r="F264" s="590"/>
      <c r="G264" s="590"/>
      <c r="H264" s="590"/>
      <c r="I264" s="108">
        <v>905</v>
      </c>
      <c r="J264" s="110">
        <v>709</v>
      </c>
      <c r="K264" s="124">
        <v>7950000</v>
      </c>
      <c r="L264" s="108">
        <v>0</v>
      </c>
      <c r="M264" s="135">
        <v>19.74946000000043</v>
      </c>
      <c r="N264" s="135">
        <v>0</v>
      </c>
      <c r="O264" s="134">
        <v>0</v>
      </c>
    </row>
    <row r="265" spans="1:15" s="133" customFormat="1" ht="57.75" customHeight="1">
      <c r="A265" s="142"/>
      <c r="B265" s="461"/>
      <c r="C265" s="462"/>
      <c r="D265" s="463"/>
      <c r="E265" s="463"/>
      <c r="F265" s="593" t="s">
        <v>555</v>
      </c>
      <c r="G265" s="593"/>
      <c r="H265" s="593"/>
      <c r="I265" s="139">
        <v>905</v>
      </c>
      <c r="J265" s="141">
        <v>709</v>
      </c>
      <c r="K265" s="140">
        <v>7950014</v>
      </c>
      <c r="L265" s="139">
        <v>0</v>
      </c>
      <c r="M265" s="138">
        <v>19.749459999999964</v>
      </c>
      <c r="N265" s="138">
        <v>0</v>
      </c>
      <c r="O265" s="137">
        <v>0</v>
      </c>
    </row>
    <row r="266" spans="1:15" s="133" customFormat="1" ht="16.5" customHeight="1">
      <c r="A266" s="136"/>
      <c r="B266" s="458"/>
      <c r="C266" s="459"/>
      <c r="D266" s="460"/>
      <c r="E266" s="460"/>
      <c r="F266" s="460"/>
      <c r="G266" s="591" t="s">
        <v>358</v>
      </c>
      <c r="H266" s="591"/>
      <c r="I266" s="108">
        <v>905</v>
      </c>
      <c r="J266" s="110">
        <v>709</v>
      </c>
      <c r="K266" s="124">
        <v>7950014</v>
      </c>
      <c r="L266" s="108">
        <v>500</v>
      </c>
      <c r="M266" s="135">
        <v>19.749459999999964</v>
      </c>
      <c r="N266" s="135">
        <v>0</v>
      </c>
      <c r="O266" s="134">
        <v>0</v>
      </c>
    </row>
    <row r="267" spans="1:15" ht="18" customHeight="1">
      <c r="A267" s="111"/>
      <c r="B267" s="464"/>
      <c r="C267" s="594" t="s">
        <v>512</v>
      </c>
      <c r="D267" s="594"/>
      <c r="E267" s="594"/>
      <c r="F267" s="594"/>
      <c r="G267" s="594"/>
      <c r="H267" s="594"/>
      <c r="I267" s="108">
        <v>905</v>
      </c>
      <c r="J267" s="110">
        <v>801</v>
      </c>
      <c r="K267" s="124">
        <v>0</v>
      </c>
      <c r="L267" s="108">
        <v>0</v>
      </c>
      <c r="M267" s="122">
        <v>77894.34538000001</v>
      </c>
      <c r="N267" s="122">
        <v>40655.05293</v>
      </c>
      <c r="O267" s="121">
        <v>6648.9700299999995</v>
      </c>
    </row>
    <row r="268" spans="1:15" ht="32.25" customHeight="1">
      <c r="A268" s="111"/>
      <c r="B268" s="464"/>
      <c r="C268" s="465"/>
      <c r="D268" s="595" t="s">
        <v>394</v>
      </c>
      <c r="E268" s="595"/>
      <c r="F268" s="595"/>
      <c r="G268" s="595"/>
      <c r="H268" s="595"/>
      <c r="I268" s="108">
        <v>905</v>
      </c>
      <c r="J268" s="110">
        <v>801</v>
      </c>
      <c r="K268" s="124">
        <v>4400000</v>
      </c>
      <c r="L268" s="108">
        <v>0</v>
      </c>
      <c r="M268" s="122">
        <v>50618.989120000006</v>
      </c>
      <c r="N268" s="122">
        <v>24829.52379</v>
      </c>
      <c r="O268" s="121">
        <v>5061.77106</v>
      </c>
    </row>
    <row r="269" spans="1:15" ht="17.25" customHeight="1">
      <c r="A269" s="111"/>
      <c r="B269" s="464"/>
      <c r="C269" s="465"/>
      <c r="D269" s="466"/>
      <c r="E269" s="595" t="s">
        <v>391</v>
      </c>
      <c r="F269" s="595"/>
      <c r="G269" s="595"/>
      <c r="H269" s="595"/>
      <c r="I269" s="108">
        <v>905</v>
      </c>
      <c r="J269" s="110">
        <v>801</v>
      </c>
      <c r="K269" s="124">
        <v>4409900</v>
      </c>
      <c r="L269" s="108">
        <v>0</v>
      </c>
      <c r="M269" s="122">
        <v>50618.989120000006</v>
      </c>
      <c r="N269" s="122">
        <v>24829.52379</v>
      </c>
      <c r="O269" s="121">
        <v>5061.77106</v>
      </c>
    </row>
    <row r="270" spans="1:15" ht="32.25" customHeight="1">
      <c r="A270" s="111"/>
      <c r="B270" s="464"/>
      <c r="C270" s="465"/>
      <c r="D270" s="466"/>
      <c r="E270" s="466"/>
      <c r="F270" s="595" t="s">
        <v>513</v>
      </c>
      <c r="G270" s="595"/>
      <c r="H270" s="595"/>
      <c r="I270" s="108">
        <v>905</v>
      </c>
      <c r="J270" s="110">
        <v>801</v>
      </c>
      <c r="K270" s="124">
        <v>4409901</v>
      </c>
      <c r="L270" s="108">
        <v>0</v>
      </c>
      <c r="M270" s="122">
        <v>23064.312360000004</v>
      </c>
      <c r="N270" s="122">
        <v>10842.2444</v>
      </c>
      <c r="O270" s="121">
        <v>3775.17075</v>
      </c>
    </row>
    <row r="271" spans="1:15" ht="18" customHeight="1">
      <c r="A271" s="111"/>
      <c r="B271" s="464"/>
      <c r="C271" s="465"/>
      <c r="D271" s="466"/>
      <c r="E271" s="466"/>
      <c r="F271" s="466"/>
      <c r="G271" s="596" t="s">
        <v>392</v>
      </c>
      <c r="H271" s="596"/>
      <c r="I271" s="108">
        <v>905</v>
      </c>
      <c r="J271" s="110">
        <v>801</v>
      </c>
      <c r="K271" s="124">
        <v>4409901</v>
      </c>
      <c r="L271" s="108">
        <v>1</v>
      </c>
      <c r="M271" s="122">
        <v>23064.312360000004</v>
      </c>
      <c r="N271" s="122">
        <v>10842.2444</v>
      </c>
      <c r="O271" s="121">
        <v>3775.17075</v>
      </c>
    </row>
    <row r="272" spans="1:15" ht="45" customHeight="1">
      <c r="A272" s="111"/>
      <c r="B272" s="464"/>
      <c r="C272" s="465"/>
      <c r="D272" s="466"/>
      <c r="E272" s="466"/>
      <c r="F272" s="595" t="s">
        <v>554</v>
      </c>
      <c r="G272" s="595"/>
      <c r="H272" s="595"/>
      <c r="I272" s="108">
        <v>905</v>
      </c>
      <c r="J272" s="110">
        <v>801</v>
      </c>
      <c r="K272" s="124">
        <v>4409902</v>
      </c>
      <c r="L272" s="108">
        <v>0</v>
      </c>
      <c r="M272" s="122">
        <v>9880.92998</v>
      </c>
      <c r="N272" s="122">
        <v>5362.54866</v>
      </c>
      <c r="O272" s="121">
        <v>1097.3</v>
      </c>
    </row>
    <row r="273" spans="1:15" ht="17.25" customHeight="1">
      <c r="A273" s="111"/>
      <c r="B273" s="464"/>
      <c r="C273" s="465"/>
      <c r="D273" s="466"/>
      <c r="E273" s="466"/>
      <c r="F273" s="466"/>
      <c r="G273" s="596" t="s">
        <v>392</v>
      </c>
      <c r="H273" s="596"/>
      <c r="I273" s="108">
        <v>905</v>
      </c>
      <c r="J273" s="110">
        <v>801</v>
      </c>
      <c r="K273" s="124">
        <v>4409902</v>
      </c>
      <c r="L273" s="108">
        <v>1</v>
      </c>
      <c r="M273" s="122">
        <v>9880.92998</v>
      </c>
      <c r="N273" s="122">
        <v>5362.54866</v>
      </c>
      <c r="O273" s="121">
        <v>1097.3</v>
      </c>
    </row>
    <row r="274" spans="1:15" ht="45.75" customHeight="1">
      <c r="A274" s="111"/>
      <c r="B274" s="464"/>
      <c r="C274" s="465"/>
      <c r="D274" s="466"/>
      <c r="E274" s="466"/>
      <c r="F274" s="595" t="s">
        <v>553</v>
      </c>
      <c r="G274" s="595"/>
      <c r="H274" s="595"/>
      <c r="I274" s="108">
        <v>905</v>
      </c>
      <c r="J274" s="110">
        <v>801</v>
      </c>
      <c r="K274" s="124">
        <v>4409903</v>
      </c>
      <c r="L274" s="108">
        <v>0</v>
      </c>
      <c r="M274" s="122">
        <v>3904.9424799999997</v>
      </c>
      <c r="N274" s="122">
        <v>1918.96962</v>
      </c>
      <c r="O274" s="121">
        <v>86.81031</v>
      </c>
    </row>
    <row r="275" spans="1:15" ht="17.25" customHeight="1">
      <c r="A275" s="111"/>
      <c r="B275" s="464"/>
      <c r="C275" s="465"/>
      <c r="D275" s="466"/>
      <c r="E275" s="466"/>
      <c r="F275" s="466"/>
      <c r="G275" s="596" t="s">
        <v>392</v>
      </c>
      <c r="H275" s="596"/>
      <c r="I275" s="108">
        <v>905</v>
      </c>
      <c r="J275" s="110">
        <v>801</v>
      </c>
      <c r="K275" s="124">
        <v>4409903</v>
      </c>
      <c r="L275" s="108">
        <v>1</v>
      </c>
      <c r="M275" s="122">
        <v>3904.9424799999997</v>
      </c>
      <c r="N275" s="122">
        <v>1918.96962</v>
      </c>
      <c r="O275" s="121">
        <v>86.81031</v>
      </c>
    </row>
    <row r="276" spans="1:15" ht="44.25" customHeight="1">
      <c r="A276" s="111"/>
      <c r="B276" s="464"/>
      <c r="C276" s="465"/>
      <c r="D276" s="466"/>
      <c r="E276" s="466"/>
      <c r="F276" s="595" t="s">
        <v>683</v>
      </c>
      <c r="G276" s="595"/>
      <c r="H276" s="595"/>
      <c r="I276" s="108">
        <v>905</v>
      </c>
      <c r="J276" s="110">
        <v>801</v>
      </c>
      <c r="K276" s="124">
        <v>4409904</v>
      </c>
      <c r="L276" s="108">
        <v>0</v>
      </c>
      <c r="M276" s="122">
        <v>2630.0248099999994</v>
      </c>
      <c r="N276" s="122">
        <v>1323.812</v>
      </c>
      <c r="O276" s="121">
        <v>102.49</v>
      </c>
    </row>
    <row r="277" spans="1:15" ht="15.75" customHeight="1">
      <c r="A277" s="111"/>
      <c r="B277" s="464"/>
      <c r="C277" s="465"/>
      <c r="D277" s="466"/>
      <c r="E277" s="466"/>
      <c r="F277" s="466"/>
      <c r="G277" s="596" t="s">
        <v>392</v>
      </c>
      <c r="H277" s="596"/>
      <c r="I277" s="108">
        <v>905</v>
      </c>
      <c r="J277" s="110">
        <v>801</v>
      </c>
      <c r="K277" s="124">
        <v>4409904</v>
      </c>
      <c r="L277" s="108">
        <v>1</v>
      </c>
      <c r="M277" s="122">
        <v>2630.0248099999994</v>
      </c>
      <c r="N277" s="122">
        <v>1323.812</v>
      </c>
      <c r="O277" s="121">
        <v>102.49</v>
      </c>
    </row>
    <row r="278" spans="1:15" ht="32.25" customHeight="1">
      <c r="A278" s="111"/>
      <c r="B278" s="464"/>
      <c r="C278" s="465"/>
      <c r="D278" s="466"/>
      <c r="E278" s="466"/>
      <c r="F278" s="595" t="s">
        <v>684</v>
      </c>
      <c r="G278" s="595"/>
      <c r="H278" s="595"/>
      <c r="I278" s="108">
        <v>905</v>
      </c>
      <c r="J278" s="110">
        <v>801</v>
      </c>
      <c r="K278" s="124">
        <v>4409905</v>
      </c>
      <c r="L278" s="108">
        <v>0</v>
      </c>
      <c r="M278" s="122">
        <v>8763.630740000002</v>
      </c>
      <c r="N278" s="122">
        <v>5381.9491100000005</v>
      </c>
      <c r="O278" s="121">
        <v>0</v>
      </c>
    </row>
    <row r="279" spans="1:15" ht="17.25" customHeight="1">
      <c r="A279" s="111"/>
      <c r="B279" s="464"/>
      <c r="C279" s="465"/>
      <c r="D279" s="466"/>
      <c r="E279" s="466"/>
      <c r="F279" s="466"/>
      <c r="G279" s="596" t="s">
        <v>392</v>
      </c>
      <c r="H279" s="596"/>
      <c r="I279" s="108">
        <v>905</v>
      </c>
      <c r="J279" s="110">
        <v>801</v>
      </c>
      <c r="K279" s="124">
        <v>4409905</v>
      </c>
      <c r="L279" s="108">
        <v>1</v>
      </c>
      <c r="M279" s="122">
        <v>8763.630740000002</v>
      </c>
      <c r="N279" s="122">
        <v>5381.9491100000005</v>
      </c>
      <c r="O279" s="121">
        <v>0</v>
      </c>
    </row>
    <row r="280" spans="1:15" ht="42" customHeight="1">
      <c r="A280" s="111"/>
      <c r="B280" s="464"/>
      <c r="C280" s="465"/>
      <c r="D280" s="466"/>
      <c r="E280" s="466"/>
      <c r="F280" s="595" t="s">
        <v>685</v>
      </c>
      <c r="G280" s="595"/>
      <c r="H280" s="595"/>
      <c r="I280" s="108">
        <v>905</v>
      </c>
      <c r="J280" s="110">
        <v>801</v>
      </c>
      <c r="K280" s="124">
        <v>4409906</v>
      </c>
      <c r="L280" s="108">
        <v>0</v>
      </c>
      <c r="M280" s="122">
        <v>2375.1487500000003</v>
      </c>
      <c r="N280" s="122">
        <v>0</v>
      </c>
      <c r="O280" s="121">
        <v>0</v>
      </c>
    </row>
    <row r="281" spans="1:15" ht="15" customHeight="1">
      <c r="A281" s="111"/>
      <c r="B281" s="464"/>
      <c r="C281" s="465"/>
      <c r="D281" s="466"/>
      <c r="E281" s="466"/>
      <c r="F281" s="466"/>
      <c r="G281" s="596" t="s">
        <v>392</v>
      </c>
      <c r="H281" s="596"/>
      <c r="I281" s="108">
        <v>905</v>
      </c>
      <c r="J281" s="110">
        <v>801</v>
      </c>
      <c r="K281" s="124">
        <v>4409906</v>
      </c>
      <c r="L281" s="108">
        <v>1</v>
      </c>
      <c r="M281" s="122">
        <v>2375.1487500000003</v>
      </c>
      <c r="N281" s="122">
        <v>0</v>
      </c>
      <c r="O281" s="121">
        <v>0</v>
      </c>
    </row>
    <row r="282" spans="1:15" ht="15" customHeight="1">
      <c r="A282" s="111"/>
      <c r="B282" s="464"/>
      <c r="C282" s="465"/>
      <c r="D282" s="595" t="s">
        <v>686</v>
      </c>
      <c r="E282" s="595"/>
      <c r="F282" s="595"/>
      <c r="G282" s="595"/>
      <c r="H282" s="595"/>
      <c r="I282" s="108">
        <v>905</v>
      </c>
      <c r="J282" s="110">
        <v>801</v>
      </c>
      <c r="K282" s="124">
        <v>4420000</v>
      </c>
      <c r="L282" s="108">
        <v>0</v>
      </c>
      <c r="M282" s="122">
        <v>26073.25626</v>
      </c>
      <c r="N282" s="122">
        <v>15825.52914</v>
      </c>
      <c r="O282" s="121">
        <v>1587.19897</v>
      </c>
    </row>
    <row r="283" spans="1:15" ht="15" customHeight="1">
      <c r="A283" s="111"/>
      <c r="B283" s="464"/>
      <c r="C283" s="465"/>
      <c r="D283" s="466"/>
      <c r="E283" s="595" t="s">
        <v>391</v>
      </c>
      <c r="F283" s="595"/>
      <c r="G283" s="595"/>
      <c r="H283" s="595"/>
      <c r="I283" s="108">
        <v>905</v>
      </c>
      <c r="J283" s="110">
        <v>801</v>
      </c>
      <c r="K283" s="124">
        <v>4429900</v>
      </c>
      <c r="L283" s="108">
        <v>0</v>
      </c>
      <c r="M283" s="122">
        <v>26073.25626</v>
      </c>
      <c r="N283" s="122">
        <v>15825.52914</v>
      </c>
      <c r="O283" s="121">
        <v>1587.19897</v>
      </c>
    </row>
    <row r="284" spans="1:15" ht="15" customHeight="1">
      <c r="A284" s="111"/>
      <c r="B284" s="464"/>
      <c r="C284" s="465"/>
      <c r="D284" s="466"/>
      <c r="E284" s="466"/>
      <c r="F284" s="466"/>
      <c r="G284" s="596" t="s">
        <v>392</v>
      </c>
      <c r="H284" s="596"/>
      <c r="I284" s="108">
        <v>905</v>
      </c>
      <c r="J284" s="110">
        <v>801</v>
      </c>
      <c r="K284" s="124">
        <v>4429900</v>
      </c>
      <c r="L284" s="108">
        <v>1</v>
      </c>
      <c r="M284" s="122">
        <v>26073.25626</v>
      </c>
      <c r="N284" s="122">
        <v>15825.52914</v>
      </c>
      <c r="O284" s="121">
        <v>1587.19897</v>
      </c>
    </row>
    <row r="285" spans="1:15" ht="32.25" customHeight="1">
      <c r="A285" s="111"/>
      <c r="B285" s="464"/>
      <c r="C285" s="465"/>
      <c r="D285" s="595" t="s">
        <v>37</v>
      </c>
      <c r="E285" s="595"/>
      <c r="F285" s="595"/>
      <c r="G285" s="595"/>
      <c r="H285" s="595"/>
      <c r="I285" s="108">
        <v>905</v>
      </c>
      <c r="J285" s="110">
        <v>801</v>
      </c>
      <c r="K285" s="124">
        <v>4500000</v>
      </c>
      <c r="L285" s="108">
        <v>0</v>
      </c>
      <c r="M285" s="122">
        <v>490.1</v>
      </c>
      <c r="N285" s="122">
        <v>0</v>
      </c>
      <c r="O285" s="121">
        <v>0</v>
      </c>
    </row>
    <row r="286" spans="1:15" ht="32.25" customHeight="1">
      <c r="A286" s="111"/>
      <c r="B286" s="464"/>
      <c r="C286" s="465"/>
      <c r="D286" s="466"/>
      <c r="E286" s="595" t="s">
        <v>38</v>
      </c>
      <c r="F286" s="595"/>
      <c r="G286" s="595"/>
      <c r="H286" s="595"/>
      <c r="I286" s="108">
        <v>905</v>
      </c>
      <c r="J286" s="110">
        <v>801</v>
      </c>
      <c r="K286" s="124">
        <v>4500600</v>
      </c>
      <c r="L286" s="108">
        <v>0</v>
      </c>
      <c r="M286" s="122">
        <v>490.1</v>
      </c>
      <c r="N286" s="122">
        <v>0</v>
      </c>
      <c r="O286" s="121">
        <v>0</v>
      </c>
    </row>
    <row r="287" spans="1:15" ht="18" customHeight="1">
      <c r="A287" s="111"/>
      <c r="B287" s="464"/>
      <c r="C287" s="465"/>
      <c r="D287" s="466"/>
      <c r="E287" s="466"/>
      <c r="F287" s="466"/>
      <c r="G287" s="596" t="s">
        <v>392</v>
      </c>
      <c r="H287" s="596"/>
      <c r="I287" s="108">
        <v>905</v>
      </c>
      <c r="J287" s="110">
        <v>801</v>
      </c>
      <c r="K287" s="124">
        <v>4500600</v>
      </c>
      <c r="L287" s="108">
        <v>1</v>
      </c>
      <c r="M287" s="122">
        <v>490.1</v>
      </c>
      <c r="N287" s="122">
        <v>0</v>
      </c>
      <c r="O287" s="121">
        <v>0</v>
      </c>
    </row>
    <row r="288" spans="1:15" ht="18" customHeight="1">
      <c r="A288" s="111"/>
      <c r="B288" s="464"/>
      <c r="C288" s="465"/>
      <c r="D288" s="595" t="s">
        <v>395</v>
      </c>
      <c r="E288" s="595"/>
      <c r="F288" s="595"/>
      <c r="G288" s="595"/>
      <c r="H288" s="595"/>
      <c r="I288" s="108">
        <v>905</v>
      </c>
      <c r="J288" s="110">
        <v>801</v>
      </c>
      <c r="K288" s="124">
        <v>7950000</v>
      </c>
      <c r="L288" s="108">
        <v>0</v>
      </c>
      <c r="M288" s="122">
        <v>712</v>
      </c>
      <c r="N288" s="122">
        <v>0</v>
      </c>
      <c r="O288" s="121">
        <v>0</v>
      </c>
    </row>
    <row r="289" spans="1:15" ht="58.5" customHeight="1">
      <c r="A289" s="111"/>
      <c r="B289" s="464"/>
      <c r="C289" s="465"/>
      <c r="D289" s="466"/>
      <c r="E289" s="466"/>
      <c r="F289" s="595" t="s">
        <v>489</v>
      </c>
      <c r="G289" s="595"/>
      <c r="H289" s="595"/>
      <c r="I289" s="108">
        <v>905</v>
      </c>
      <c r="J289" s="110">
        <v>801</v>
      </c>
      <c r="K289" s="124">
        <v>7950043</v>
      </c>
      <c r="L289" s="108">
        <v>0</v>
      </c>
      <c r="M289" s="122">
        <v>712</v>
      </c>
      <c r="N289" s="122">
        <v>0</v>
      </c>
      <c r="O289" s="121">
        <v>0</v>
      </c>
    </row>
    <row r="290" spans="1:15" ht="15.75" customHeight="1">
      <c r="A290" s="111"/>
      <c r="B290" s="464"/>
      <c r="C290" s="465"/>
      <c r="D290" s="466"/>
      <c r="E290" s="466"/>
      <c r="F290" s="466"/>
      <c r="G290" s="596" t="s">
        <v>358</v>
      </c>
      <c r="H290" s="596"/>
      <c r="I290" s="108">
        <v>905</v>
      </c>
      <c r="J290" s="110">
        <v>801</v>
      </c>
      <c r="K290" s="124">
        <v>7950043</v>
      </c>
      <c r="L290" s="108">
        <v>500</v>
      </c>
      <c r="M290" s="122">
        <v>712</v>
      </c>
      <c r="N290" s="122">
        <v>0</v>
      </c>
      <c r="O290" s="121">
        <v>0</v>
      </c>
    </row>
    <row r="291" spans="1:15" ht="32.25" customHeight="1">
      <c r="A291" s="111"/>
      <c r="B291" s="464"/>
      <c r="C291" s="594" t="s">
        <v>403</v>
      </c>
      <c r="D291" s="594"/>
      <c r="E291" s="594"/>
      <c r="F291" s="594"/>
      <c r="G291" s="594"/>
      <c r="H291" s="594"/>
      <c r="I291" s="108">
        <v>905</v>
      </c>
      <c r="J291" s="110">
        <v>806</v>
      </c>
      <c r="K291" s="124">
        <v>0</v>
      </c>
      <c r="L291" s="108">
        <v>0</v>
      </c>
      <c r="M291" s="122">
        <v>0.4999999999999236</v>
      </c>
      <c r="N291" s="122">
        <v>0</v>
      </c>
      <c r="O291" s="121">
        <v>0</v>
      </c>
    </row>
    <row r="292" spans="1:15" ht="18" customHeight="1">
      <c r="A292" s="111"/>
      <c r="B292" s="464"/>
      <c r="C292" s="465"/>
      <c r="D292" s="595" t="s">
        <v>395</v>
      </c>
      <c r="E292" s="595"/>
      <c r="F292" s="595"/>
      <c r="G292" s="595"/>
      <c r="H292" s="595"/>
      <c r="I292" s="108">
        <v>905</v>
      </c>
      <c r="J292" s="110">
        <v>806</v>
      </c>
      <c r="K292" s="124">
        <v>7950000</v>
      </c>
      <c r="L292" s="108">
        <v>0</v>
      </c>
      <c r="M292" s="122">
        <v>0.4999999999999236</v>
      </c>
      <c r="N292" s="122">
        <v>0</v>
      </c>
      <c r="O292" s="121">
        <v>0</v>
      </c>
    </row>
    <row r="293" spans="1:15" ht="90" customHeight="1">
      <c r="A293" s="111"/>
      <c r="B293" s="464"/>
      <c r="C293" s="465"/>
      <c r="D293" s="466"/>
      <c r="E293" s="466"/>
      <c r="F293" s="595" t="s">
        <v>39</v>
      </c>
      <c r="G293" s="595"/>
      <c r="H293" s="595"/>
      <c r="I293" s="108">
        <v>905</v>
      </c>
      <c r="J293" s="110">
        <v>806</v>
      </c>
      <c r="K293" s="124">
        <v>7950020</v>
      </c>
      <c r="L293" s="108">
        <v>0</v>
      </c>
      <c r="M293" s="122">
        <v>0.5</v>
      </c>
      <c r="N293" s="122">
        <v>0</v>
      </c>
      <c r="O293" s="121">
        <v>0</v>
      </c>
    </row>
    <row r="294" spans="1:15" ht="15.75" customHeight="1">
      <c r="A294" s="111"/>
      <c r="B294" s="464"/>
      <c r="C294" s="465"/>
      <c r="D294" s="466"/>
      <c r="E294" s="466"/>
      <c r="F294" s="466"/>
      <c r="G294" s="596" t="s">
        <v>358</v>
      </c>
      <c r="H294" s="596"/>
      <c r="I294" s="108">
        <v>905</v>
      </c>
      <c r="J294" s="110">
        <v>806</v>
      </c>
      <c r="K294" s="124">
        <v>7950020</v>
      </c>
      <c r="L294" s="108">
        <v>500</v>
      </c>
      <c r="M294" s="122">
        <v>0.5</v>
      </c>
      <c r="N294" s="122">
        <v>0</v>
      </c>
      <c r="O294" s="121">
        <v>0</v>
      </c>
    </row>
    <row r="295" spans="1:15" ht="15.75" customHeight="1">
      <c r="A295" s="111"/>
      <c r="B295" s="464"/>
      <c r="C295" s="594" t="s">
        <v>40</v>
      </c>
      <c r="D295" s="594"/>
      <c r="E295" s="594"/>
      <c r="F295" s="594"/>
      <c r="G295" s="594"/>
      <c r="H295" s="594"/>
      <c r="I295" s="108">
        <v>905</v>
      </c>
      <c r="J295" s="110">
        <v>901</v>
      </c>
      <c r="K295" s="124">
        <v>0</v>
      </c>
      <c r="L295" s="108">
        <v>0</v>
      </c>
      <c r="M295" s="122">
        <v>222827.75913000002</v>
      </c>
      <c r="N295" s="122">
        <v>85641.37557999999</v>
      </c>
      <c r="O295" s="121">
        <v>39309.45358</v>
      </c>
    </row>
    <row r="296" spans="1:15" ht="15.75" customHeight="1">
      <c r="A296" s="111"/>
      <c r="B296" s="464"/>
      <c r="C296" s="465"/>
      <c r="D296" s="595" t="s">
        <v>41</v>
      </c>
      <c r="E296" s="595"/>
      <c r="F296" s="595"/>
      <c r="G296" s="595"/>
      <c r="H296" s="595"/>
      <c r="I296" s="108">
        <v>905</v>
      </c>
      <c r="J296" s="110">
        <v>901</v>
      </c>
      <c r="K296" s="124">
        <v>4700000</v>
      </c>
      <c r="L296" s="108">
        <v>0</v>
      </c>
      <c r="M296" s="122">
        <v>196601.60783999998</v>
      </c>
      <c r="N296" s="122">
        <v>83240.42358</v>
      </c>
      <c r="O296" s="121">
        <v>30358.15441</v>
      </c>
    </row>
    <row r="297" spans="1:15" ht="15.75" customHeight="1">
      <c r="A297" s="111"/>
      <c r="B297" s="464"/>
      <c r="C297" s="465"/>
      <c r="D297" s="466"/>
      <c r="E297" s="595" t="s">
        <v>391</v>
      </c>
      <c r="F297" s="595"/>
      <c r="G297" s="595"/>
      <c r="H297" s="595"/>
      <c r="I297" s="108">
        <v>905</v>
      </c>
      <c r="J297" s="110">
        <v>901</v>
      </c>
      <c r="K297" s="124">
        <v>4709900</v>
      </c>
      <c r="L297" s="108">
        <v>0</v>
      </c>
      <c r="M297" s="122">
        <v>196601.60783999998</v>
      </c>
      <c r="N297" s="122">
        <v>83240.42358</v>
      </c>
      <c r="O297" s="121">
        <v>30358.15441</v>
      </c>
    </row>
    <row r="298" spans="1:15" ht="15.75" customHeight="1">
      <c r="A298" s="111"/>
      <c r="B298" s="464"/>
      <c r="C298" s="465"/>
      <c r="D298" s="466"/>
      <c r="E298" s="466"/>
      <c r="F298" s="466"/>
      <c r="G298" s="596" t="s">
        <v>392</v>
      </c>
      <c r="H298" s="596"/>
      <c r="I298" s="108">
        <v>905</v>
      </c>
      <c r="J298" s="110">
        <v>901</v>
      </c>
      <c r="K298" s="124">
        <v>4709900</v>
      </c>
      <c r="L298" s="108">
        <v>1</v>
      </c>
      <c r="M298" s="122">
        <v>196601.60783999998</v>
      </c>
      <c r="N298" s="122">
        <v>83240.42358</v>
      </c>
      <c r="O298" s="121">
        <v>30358.15441</v>
      </c>
    </row>
    <row r="299" spans="1:15" ht="15.75" customHeight="1">
      <c r="A299" s="111"/>
      <c r="B299" s="464"/>
      <c r="C299" s="465"/>
      <c r="D299" s="595" t="s">
        <v>42</v>
      </c>
      <c r="E299" s="595"/>
      <c r="F299" s="595"/>
      <c r="G299" s="595"/>
      <c r="H299" s="595"/>
      <c r="I299" s="108">
        <v>905</v>
      </c>
      <c r="J299" s="110">
        <v>901</v>
      </c>
      <c r="K299" s="124">
        <v>4760000</v>
      </c>
      <c r="L299" s="108">
        <v>0</v>
      </c>
      <c r="M299" s="122">
        <v>26151.151289999998</v>
      </c>
      <c r="N299" s="122">
        <v>2400.952</v>
      </c>
      <c r="O299" s="121">
        <v>8951.29917</v>
      </c>
    </row>
    <row r="300" spans="1:15" ht="15.75" customHeight="1">
      <c r="A300" s="111"/>
      <c r="B300" s="464"/>
      <c r="C300" s="465"/>
      <c r="D300" s="466"/>
      <c r="E300" s="595" t="s">
        <v>391</v>
      </c>
      <c r="F300" s="595"/>
      <c r="G300" s="595"/>
      <c r="H300" s="595"/>
      <c r="I300" s="108">
        <v>905</v>
      </c>
      <c r="J300" s="110">
        <v>901</v>
      </c>
      <c r="K300" s="124">
        <v>4769900</v>
      </c>
      <c r="L300" s="108">
        <v>0</v>
      </c>
      <c r="M300" s="122">
        <v>26151.151289999998</v>
      </c>
      <c r="N300" s="122">
        <v>2400.952</v>
      </c>
      <c r="O300" s="121">
        <v>8951.29917</v>
      </c>
    </row>
    <row r="301" spans="1:15" ht="15.75" customHeight="1">
      <c r="A301" s="111"/>
      <c r="B301" s="464"/>
      <c r="C301" s="465"/>
      <c r="D301" s="466"/>
      <c r="E301" s="466"/>
      <c r="F301" s="466"/>
      <c r="G301" s="596" t="s">
        <v>392</v>
      </c>
      <c r="H301" s="596"/>
      <c r="I301" s="108">
        <v>905</v>
      </c>
      <c r="J301" s="110">
        <v>901</v>
      </c>
      <c r="K301" s="124">
        <v>4769900</v>
      </c>
      <c r="L301" s="108">
        <v>1</v>
      </c>
      <c r="M301" s="122">
        <v>26151.151289999998</v>
      </c>
      <c r="N301" s="122">
        <v>2400.952</v>
      </c>
      <c r="O301" s="121">
        <v>8951.29917</v>
      </c>
    </row>
    <row r="302" spans="1:15" ht="15.75" customHeight="1">
      <c r="A302" s="111"/>
      <c r="B302" s="464"/>
      <c r="C302" s="465"/>
      <c r="D302" s="595" t="s">
        <v>395</v>
      </c>
      <c r="E302" s="595"/>
      <c r="F302" s="595"/>
      <c r="G302" s="595"/>
      <c r="H302" s="595"/>
      <c r="I302" s="108">
        <v>905</v>
      </c>
      <c r="J302" s="110">
        <v>901</v>
      </c>
      <c r="K302" s="124">
        <v>7950000</v>
      </c>
      <c r="L302" s="108">
        <v>0</v>
      </c>
      <c r="M302" s="122">
        <v>75</v>
      </c>
      <c r="N302" s="122">
        <v>0</v>
      </c>
      <c r="O302" s="121">
        <v>0</v>
      </c>
    </row>
    <row r="303" spans="1:15" ht="60" customHeight="1">
      <c r="A303" s="111"/>
      <c r="B303" s="464"/>
      <c r="C303" s="465"/>
      <c r="D303" s="466"/>
      <c r="E303" s="466"/>
      <c r="F303" s="595" t="s">
        <v>489</v>
      </c>
      <c r="G303" s="595"/>
      <c r="H303" s="595"/>
      <c r="I303" s="108">
        <v>905</v>
      </c>
      <c r="J303" s="110">
        <v>901</v>
      </c>
      <c r="K303" s="124">
        <v>7950043</v>
      </c>
      <c r="L303" s="108">
        <v>0</v>
      </c>
      <c r="M303" s="122">
        <v>75</v>
      </c>
      <c r="N303" s="122">
        <v>0</v>
      </c>
      <c r="O303" s="121">
        <v>0</v>
      </c>
    </row>
    <row r="304" spans="1:15" ht="15.75" customHeight="1">
      <c r="A304" s="111"/>
      <c r="B304" s="464"/>
      <c r="C304" s="465"/>
      <c r="D304" s="466"/>
      <c r="E304" s="466"/>
      <c r="F304" s="466"/>
      <c r="G304" s="596" t="s">
        <v>358</v>
      </c>
      <c r="H304" s="596"/>
      <c r="I304" s="108">
        <v>905</v>
      </c>
      <c r="J304" s="110">
        <v>901</v>
      </c>
      <c r="K304" s="124">
        <v>7950043</v>
      </c>
      <c r="L304" s="108">
        <v>500</v>
      </c>
      <c r="M304" s="122">
        <v>75</v>
      </c>
      <c r="N304" s="122">
        <v>0</v>
      </c>
      <c r="O304" s="121">
        <v>0</v>
      </c>
    </row>
    <row r="305" spans="1:15" ht="15.75" customHeight="1">
      <c r="A305" s="111"/>
      <c r="B305" s="464"/>
      <c r="C305" s="594" t="s">
        <v>43</v>
      </c>
      <c r="D305" s="594"/>
      <c r="E305" s="594"/>
      <c r="F305" s="594"/>
      <c r="G305" s="594"/>
      <c r="H305" s="594"/>
      <c r="I305" s="108">
        <v>905</v>
      </c>
      <c r="J305" s="110">
        <v>902</v>
      </c>
      <c r="K305" s="124">
        <v>0</v>
      </c>
      <c r="L305" s="108">
        <v>0</v>
      </c>
      <c r="M305" s="122">
        <v>284680.4012099999</v>
      </c>
      <c r="N305" s="122">
        <v>79797.46212000001</v>
      </c>
      <c r="O305" s="121">
        <v>22884.03757</v>
      </c>
    </row>
    <row r="306" spans="1:15" ht="15.75" customHeight="1">
      <c r="A306" s="111"/>
      <c r="B306" s="464"/>
      <c r="C306" s="465"/>
      <c r="D306" s="595" t="s">
        <v>41</v>
      </c>
      <c r="E306" s="595"/>
      <c r="F306" s="595"/>
      <c r="G306" s="595"/>
      <c r="H306" s="595"/>
      <c r="I306" s="108">
        <v>905</v>
      </c>
      <c r="J306" s="110">
        <v>902</v>
      </c>
      <c r="K306" s="124">
        <v>4700000</v>
      </c>
      <c r="L306" s="108">
        <v>0</v>
      </c>
      <c r="M306" s="122">
        <v>42464.63660999999</v>
      </c>
      <c r="N306" s="122">
        <v>9836.72811</v>
      </c>
      <c r="O306" s="121">
        <v>5349.3859299999995</v>
      </c>
    </row>
    <row r="307" spans="1:15" ht="15.75" customHeight="1">
      <c r="A307" s="111"/>
      <c r="B307" s="464"/>
      <c r="C307" s="465"/>
      <c r="D307" s="466"/>
      <c r="E307" s="595" t="s">
        <v>391</v>
      </c>
      <c r="F307" s="595"/>
      <c r="G307" s="595"/>
      <c r="H307" s="595"/>
      <c r="I307" s="108">
        <v>905</v>
      </c>
      <c r="J307" s="110">
        <v>902</v>
      </c>
      <c r="K307" s="124">
        <v>4709900</v>
      </c>
      <c r="L307" s="108">
        <v>0</v>
      </c>
      <c r="M307" s="122">
        <v>42464.63660999999</v>
      </c>
      <c r="N307" s="122">
        <v>9836.72811</v>
      </c>
      <c r="O307" s="121">
        <v>5349.3859299999995</v>
      </c>
    </row>
    <row r="308" spans="1:15" ht="15.75" customHeight="1">
      <c r="A308" s="111"/>
      <c r="B308" s="464"/>
      <c r="C308" s="465"/>
      <c r="D308" s="466"/>
      <c r="E308" s="466"/>
      <c r="F308" s="466"/>
      <c r="G308" s="596" t="s">
        <v>392</v>
      </c>
      <c r="H308" s="596"/>
      <c r="I308" s="108">
        <v>905</v>
      </c>
      <c r="J308" s="110">
        <v>902</v>
      </c>
      <c r="K308" s="124">
        <v>4709900</v>
      </c>
      <c r="L308" s="108">
        <v>1</v>
      </c>
      <c r="M308" s="122">
        <v>33943.32382</v>
      </c>
      <c r="N308" s="122">
        <v>5400</v>
      </c>
      <c r="O308" s="121">
        <v>3712.7559300000003</v>
      </c>
    </row>
    <row r="309" spans="1:15" ht="15.75" customHeight="1">
      <c r="A309" s="111"/>
      <c r="B309" s="464"/>
      <c r="C309" s="465"/>
      <c r="D309" s="466"/>
      <c r="E309" s="466"/>
      <c r="F309" s="595" t="s">
        <v>552</v>
      </c>
      <c r="G309" s="595"/>
      <c r="H309" s="595"/>
      <c r="I309" s="108">
        <v>905</v>
      </c>
      <c r="J309" s="110">
        <v>902</v>
      </c>
      <c r="K309" s="124">
        <v>4709906</v>
      </c>
      <c r="L309" s="108">
        <v>0</v>
      </c>
      <c r="M309" s="122">
        <v>8521.312790000002</v>
      </c>
      <c r="N309" s="122">
        <v>4436.72811</v>
      </c>
      <c r="O309" s="121">
        <v>1636.63</v>
      </c>
    </row>
    <row r="310" spans="1:15" ht="15.75" customHeight="1">
      <c r="A310" s="111"/>
      <c r="B310" s="464"/>
      <c r="C310" s="465"/>
      <c r="D310" s="466"/>
      <c r="E310" s="466"/>
      <c r="F310" s="466"/>
      <c r="G310" s="596" t="s">
        <v>392</v>
      </c>
      <c r="H310" s="596"/>
      <c r="I310" s="108">
        <v>905</v>
      </c>
      <c r="J310" s="110">
        <v>902</v>
      </c>
      <c r="K310" s="124">
        <v>4709906</v>
      </c>
      <c r="L310" s="108">
        <v>1</v>
      </c>
      <c r="M310" s="122">
        <v>8521.312790000002</v>
      </c>
      <c r="N310" s="122">
        <v>4436.72811</v>
      </c>
      <c r="O310" s="121">
        <v>1636.63</v>
      </c>
    </row>
    <row r="311" spans="1:15" ht="15.75" customHeight="1">
      <c r="A311" s="111"/>
      <c r="B311" s="464"/>
      <c r="C311" s="465"/>
      <c r="D311" s="595" t="s">
        <v>44</v>
      </c>
      <c r="E311" s="595"/>
      <c r="F311" s="595"/>
      <c r="G311" s="595"/>
      <c r="H311" s="595"/>
      <c r="I311" s="108">
        <v>905</v>
      </c>
      <c r="J311" s="110">
        <v>902</v>
      </c>
      <c r="K311" s="124">
        <v>4710000</v>
      </c>
      <c r="L311" s="108">
        <v>0</v>
      </c>
      <c r="M311" s="122">
        <v>242115.76459999997</v>
      </c>
      <c r="N311" s="122">
        <v>69960.73401</v>
      </c>
      <c r="O311" s="121">
        <v>17534.65164</v>
      </c>
    </row>
    <row r="312" spans="1:15" ht="15.75" customHeight="1">
      <c r="A312" s="111"/>
      <c r="B312" s="464"/>
      <c r="C312" s="465"/>
      <c r="D312" s="466"/>
      <c r="E312" s="595" t="s">
        <v>391</v>
      </c>
      <c r="F312" s="595"/>
      <c r="G312" s="595"/>
      <c r="H312" s="595"/>
      <c r="I312" s="108">
        <v>905</v>
      </c>
      <c r="J312" s="110">
        <v>902</v>
      </c>
      <c r="K312" s="124">
        <v>4719900</v>
      </c>
      <c r="L312" s="108">
        <v>0</v>
      </c>
      <c r="M312" s="122">
        <v>242115.76459999997</v>
      </c>
      <c r="N312" s="122">
        <v>69960.73401</v>
      </c>
      <c r="O312" s="121">
        <v>17534.65164</v>
      </c>
    </row>
    <row r="313" spans="1:15" ht="15.75" customHeight="1">
      <c r="A313" s="111"/>
      <c r="B313" s="464"/>
      <c r="C313" s="465"/>
      <c r="D313" s="466"/>
      <c r="E313" s="466"/>
      <c r="F313" s="466"/>
      <c r="G313" s="596" t="s">
        <v>392</v>
      </c>
      <c r="H313" s="596"/>
      <c r="I313" s="108">
        <v>905</v>
      </c>
      <c r="J313" s="110">
        <v>902</v>
      </c>
      <c r="K313" s="124">
        <v>4719900</v>
      </c>
      <c r="L313" s="108">
        <v>1</v>
      </c>
      <c r="M313" s="122">
        <v>190115.76459999997</v>
      </c>
      <c r="N313" s="122">
        <v>69960.73401</v>
      </c>
      <c r="O313" s="121">
        <v>17534.65164</v>
      </c>
    </row>
    <row r="314" spans="1:15" ht="74.25" customHeight="1">
      <c r="A314" s="111"/>
      <c r="B314" s="464"/>
      <c r="C314" s="465"/>
      <c r="D314" s="466"/>
      <c r="E314" s="466"/>
      <c r="F314" s="595" t="s">
        <v>551</v>
      </c>
      <c r="G314" s="595"/>
      <c r="H314" s="595"/>
      <c r="I314" s="108">
        <v>905</v>
      </c>
      <c r="J314" s="110">
        <v>902</v>
      </c>
      <c r="K314" s="124">
        <v>4719902</v>
      </c>
      <c r="L314" s="108">
        <v>0</v>
      </c>
      <c r="M314" s="122">
        <v>42878</v>
      </c>
      <c r="N314" s="122">
        <v>0</v>
      </c>
      <c r="O314" s="121">
        <v>0</v>
      </c>
    </row>
    <row r="315" spans="1:15" ht="15" customHeight="1">
      <c r="A315" s="111"/>
      <c r="B315" s="464"/>
      <c r="C315" s="465"/>
      <c r="D315" s="466"/>
      <c r="E315" s="466"/>
      <c r="F315" s="466"/>
      <c r="G315" s="596" t="s">
        <v>392</v>
      </c>
      <c r="H315" s="596"/>
      <c r="I315" s="108">
        <v>905</v>
      </c>
      <c r="J315" s="110">
        <v>902</v>
      </c>
      <c r="K315" s="124">
        <v>4719902</v>
      </c>
      <c r="L315" s="108">
        <v>1</v>
      </c>
      <c r="M315" s="122">
        <v>42878</v>
      </c>
      <c r="N315" s="122">
        <v>0</v>
      </c>
      <c r="O315" s="121">
        <v>0</v>
      </c>
    </row>
    <row r="316" spans="1:15" ht="117.75" customHeight="1">
      <c r="A316" s="111"/>
      <c r="B316" s="464"/>
      <c r="C316" s="465"/>
      <c r="D316" s="466"/>
      <c r="E316" s="466"/>
      <c r="F316" s="595" t="s">
        <v>45</v>
      </c>
      <c r="G316" s="595"/>
      <c r="H316" s="595"/>
      <c r="I316" s="108">
        <v>905</v>
      </c>
      <c r="J316" s="110">
        <v>902</v>
      </c>
      <c r="K316" s="124">
        <v>4719903</v>
      </c>
      <c r="L316" s="108">
        <v>0</v>
      </c>
      <c r="M316" s="122">
        <v>9122</v>
      </c>
      <c r="N316" s="122">
        <v>0</v>
      </c>
      <c r="O316" s="121">
        <v>0</v>
      </c>
    </row>
    <row r="317" spans="1:15" ht="16.5" customHeight="1">
      <c r="A317" s="111"/>
      <c r="B317" s="464"/>
      <c r="C317" s="465"/>
      <c r="D317" s="466"/>
      <c r="E317" s="466"/>
      <c r="F317" s="466"/>
      <c r="G317" s="596" t="s">
        <v>392</v>
      </c>
      <c r="H317" s="596"/>
      <c r="I317" s="108">
        <v>905</v>
      </c>
      <c r="J317" s="110">
        <v>902</v>
      </c>
      <c r="K317" s="124">
        <v>4719903</v>
      </c>
      <c r="L317" s="108">
        <v>1</v>
      </c>
      <c r="M317" s="122">
        <v>9122</v>
      </c>
      <c r="N317" s="122">
        <v>0</v>
      </c>
      <c r="O317" s="121">
        <v>0</v>
      </c>
    </row>
    <row r="318" spans="1:15" ht="16.5" customHeight="1">
      <c r="A318" s="111"/>
      <c r="B318" s="464"/>
      <c r="C318" s="465"/>
      <c r="D318" s="595" t="s">
        <v>395</v>
      </c>
      <c r="E318" s="595"/>
      <c r="F318" s="595"/>
      <c r="G318" s="595"/>
      <c r="H318" s="595"/>
      <c r="I318" s="108">
        <v>905</v>
      </c>
      <c r="J318" s="110">
        <v>902</v>
      </c>
      <c r="K318" s="124">
        <v>7950000</v>
      </c>
      <c r="L318" s="108">
        <v>0</v>
      </c>
      <c r="M318" s="122">
        <v>100</v>
      </c>
      <c r="N318" s="122">
        <v>0</v>
      </c>
      <c r="O318" s="121">
        <v>0</v>
      </c>
    </row>
    <row r="319" spans="1:15" ht="60" customHeight="1">
      <c r="A319" s="111"/>
      <c r="B319" s="464"/>
      <c r="C319" s="465"/>
      <c r="D319" s="466"/>
      <c r="E319" s="466"/>
      <c r="F319" s="595" t="s">
        <v>489</v>
      </c>
      <c r="G319" s="595"/>
      <c r="H319" s="595"/>
      <c r="I319" s="108">
        <v>905</v>
      </c>
      <c r="J319" s="110">
        <v>902</v>
      </c>
      <c r="K319" s="124">
        <v>7950043</v>
      </c>
      <c r="L319" s="108">
        <v>0</v>
      </c>
      <c r="M319" s="122">
        <v>100</v>
      </c>
      <c r="N319" s="122">
        <v>0</v>
      </c>
      <c r="O319" s="121">
        <v>0</v>
      </c>
    </row>
    <row r="320" spans="1:15" ht="14.25" customHeight="1">
      <c r="A320" s="111"/>
      <c r="B320" s="464"/>
      <c r="C320" s="465"/>
      <c r="D320" s="466"/>
      <c r="E320" s="466"/>
      <c r="F320" s="466"/>
      <c r="G320" s="596" t="s">
        <v>358</v>
      </c>
      <c r="H320" s="596"/>
      <c r="I320" s="108">
        <v>905</v>
      </c>
      <c r="J320" s="110">
        <v>902</v>
      </c>
      <c r="K320" s="124">
        <v>7950043</v>
      </c>
      <c r="L320" s="108">
        <v>500</v>
      </c>
      <c r="M320" s="122">
        <v>100</v>
      </c>
      <c r="N320" s="122">
        <v>0</v>
      </c>
      <c r="O320" s="121">
        <v>0</v>
      </c>
    </row>
    <row r="321" spans="1:15" ht="14.25" customHeight="1">
      <c r="A321" s="111"/>
      <c r="B321" s="464"/>
      <c r="C321" s="594" t="s">
        <v>46</v>
      </c>
      <c r="D321" s="594"/>
      <c r="E321" s="594"/>
      <c r="F321" s="594"/>
      <c r="G321" s="594"/>
      <c r="H321" s="594"/>
      <c r="I321" s="108">
        <v>905</v>
      </c>
      <c r="J321" s="110">
        <v>903</v>
      </c>
      <c r="K321" s="124">
        <v>0</v>
      </c>
      <c r="L321" s="108">
        <v>0</v>
      </c>
      <c r="M321" s="122">
        <v>2470.5989299999997</v>
      </c>
      <c r="N321" s="122">
        <v>0</v>
      </c>
      <c r="O321" s="121">
        <v>1662.0046</v>
      </c>
    </row>
    <row r="322" spans="1:15" ht="14.25" customHeight="1">
      <c r="A322" s="111"/>
      <c r="B322" s="464"/>
      <c r="C322" s="465"/>
      <c r="D322" s="595" t="s">
        <v>41</v>
      </c>
      <c r="E322" s="595"/>
      <c r="F322" s="595"/>
      <c r="G322" s="595"/>
      <c r="H322" s="595"/>
      <c r="I322" s="108">
        <v>905</v>
      </c>
      <c r="J322" s="110">
        <v>903</v>
      </c>
      <c r="K322" s="124">
        <v>4700000</v>
      </c>
      <c r="L322" s="108">
        <v>0</v>
      </c>
      <c r="M322" s="122">
        <v>1666.88282</v>
      </c>
      <c r="N322" s="122">
        <v>0</v>
      </c>
      <c r="O322" s="121">
        <v>1172.6996000000001</v>
      </c>
    </row>
    <row r="323" spans="1:15" ht="15.75" customHeight="1">
      <c r="A323" s="111"/>
      <c r="B323" s="464"/>
      <c r="C323" s="465"/>
      <c r="D323" s="466"/>
      <c r="E323" s="595" t="s">
        <v>391</v>
      </c>
      <c r="F323" s="595"/>
      <c r="G323" s="595"/>
      <c r="H323" s="595"/>
      <c r="I323" s="108">
        <v>905</v>
      </c>
      <c r="J323" s="110">
        <v>903</v>
      </c>
      <c r="K323" s="124">
        <v>4709900</v>
      </c>
      <c r="L323" s="108">
        <v>0</v>
      </c>
      <c r="M323" s="122">
        <v>1666.88282</v>
      </c>
      <c r="N323" s="122">
        <v>0</v>
      </c>
      <c r="O323" s="121">
        <v>1172.6996000000001</v>
      </c>
    </row>
    <row r="324" spans="1:15" ht="14.25" customHeight="1">
      <c r="A324" s="111"/>
      <c r="B324" s="464"/>
      <c r="C324" s="465"/>
      <c r="D324" s="466"/>
      <c r="E324" s="466"/>
      <c r="F324" s="466"/>
      <c r="G324" s="596" t="s">
        <v>392</v>
      </c>
      <c r="H324" s="596"/>
      <c r="I324" s="108">
        <v>905</v>
      </c>
      <c r="J324" s="110">
        <v>903</v>
      </c>
      <c r="K324" s="124">
        <v>4709900</v>
      </c>
      <c r="L324" s="108">
        <v>1</v>
      </c>
      <c r="M324" s="122">
        <v>584.48029</v>
      </c>
      <c r="N324" s="122">
        <v>0</v>
      </c>
      <c r="O324" s="121">
        <v>533.3285999999999</v>
      </c>
    </row>
    <row r="325" spans="1:15" ht="27" customHeight="1">
      <c r="A325" s="111"/>
      <c r="B325" s="464"/>
      <c r="C325" s="465"/>
      <c r="D325" s="466"/>
      <c r="E325" s="466"/>
      <c r="F325" s="595" t="s">
        <v>550</v>
      </c>
      <c r="G325" s="595"/>
      <c r="H325" s="595"/>
      <c r="I325" s="108">
        <v>905</v>
      </c>
      <c r="J325" s="110">
        <v>903</v>
      </c>
      <c r="K325" s="124">
        <v>4709907</v>
      </c>
      <c r="L325" s="108">
        <v>0</v>
      </c>
      <c r="M325" s="122">
        <v>1082.40253</v>
      </c>
      <c r="N325" s="122">
        <v>0</v>
      </c>
      <c r="O325" s="121">
        <v>639.371</v>
      </c>
    </row>
    <row r="326" spans="1:15" ht="14.25" customHeight="1">
      <c r="A326" s="111"/>
      <c r="B326" s="464"/>
      <c r="C326" s="465"/>
      <c r="D326" s="466"/>
      <c r="E326" s="466"/>
      <c r="F326" s="466"/>
      <c r="G326" s="596" t="s">
        <v>392</v>
      </c>
      <c r="H326" s="596"/>
      <c r="I326" s="108">
        <v>905</v>
      </c>
      <c r="J326" s="110">
        <v>903</v>
      </c>
      <c r="K326" s="124">
        <v>4709907</v>
      </c>
      <c r="L326" s="108">
        <v>1</v>
      </c>
      <c r="M326" s="122">
        <v>1082.40253</v>
      </c>
      <c r="N326" s="122">
        <v>0</v>
      </c>
      <c r="O326" s="121">
        <v>639.371</v>
      </c>
    </row>
    <row r="327" spans="1:15" ht="14.25" customHeight="1">
      <c r="A327" s="111"/>
      <c r="B327" s="464"/>
      <c r="C327" s="465"/>
      <c r="D327" s="595" t="s">
        <v>44</v>
      </c>
      <c r="E327" s="595"/>
      <c r="F327" s="595"/>
      <c r="G327" s="595"/>
      <c r="H327" s="595"/>
      <c r="I327" s="108">
        <v>905</v>
      </c>
      <c r="J327" s="110">
        <v>903</v>
      </c>
      <c r="K327" s="124">
        <v>4710000</v>
      </c>
      <c r="L327" s="108">
        <v>0</v>
      </c>
      <c r="M327" s="122">
        <v>803.7161100000001</v>
      </c>
      <c r="N327" s="122">
        <v>0</v>
      </c>
      <c r="O327" s="121">
        <v>489.30499999999995</v>
      </c>
    </row>
    <row r="328" spans="1:15" ht="14.25" customHeight="1">
      <c r="A328" s="111"/>
      <c r="B328" s="464"/>
      <c r="C328" s="465"/>
      <c r="D328" s="466"/>
      <c r="E328" s="595" t="s">
        <v>391</v>
      </c>
      <c r="F328" s="595"/>
      <c r="G328" s="595"/>
      <c r="H328" s="595"/>
      <c r="I328" s="108">
        <v>905</v>
      </c>
      <c r="J328" s="110">
        <v>903</v>
      </c>
      <c r="K328" s="124">
        <v>4719900</v>
      </c>
      <c r="L328" s="108">
        <v>0</v>
      </c>
      <c r="M328" s="122">
        <v>803.7161100000001</v>
      </c>
      <c r="N328" s="122">
        <v>0</v>
      </c>
      <c r="O328" s="121">
        <v>489.30499999999995</v>
      </c>
    </row>
    <row r="329" spans="1:15" ht="14.25" customHeight="1">
      <c r="A329" s="111"/>
      <c r="B329" s="464"/>
      <c r="C329" s="465"/>
      <c r="D329" s="466"/>
      <c r="E329" s="466"/>
      <c r="F329" s="466"/>
      <c r="G329" s="596" t="s">
        <v>392</v>
      </c>
      <c r="H329" s="596"/>
      <c r="I329" s="108">
        <v>905</v>
      </c>
      <c r="J329" s="110">
        <v>903</v>
      </c>
      <c r="K329" s="124">
        <v>4719900</v>
      </c>
      <c r="L329" s="108">
        <v>1</v>
      </c>
      <c r="M329" s="122">
        <v>803.7161100000001</v>
      </c>
      <c r="N329" s="122">
        <v>0</v>
      </c>
      <c r="O329" s="121">
        <v>489.30499999999995</v>
      </c>
    </row>
    <row r="330" spans="1:15" ht="14.25" customHeight="1">
      <c r="A330" s="111"/>
      <c r="B330" s="464"/>
      <c r="C330" s="594" t="s">
        <v>47</v>
      </c>
      <c r="D330" s="594"/>
      <c r="E330" s="594"/>
      <c r="F330" s="594"/>
      <c r="G330" s="594"/>
      <c r="H330" s="594"/>
      <c r="I330" s="108">
        <v>905</v>
      </c>
      <c r="J330" s="110">
        <v>904</v>
      </c>
      <c r="K330" s="124">
        <v>0</v>
      </c>
      <c r="L330" s="108">
        <v>0</v>
      </c>
      <c r="M330" s="122">
        <v>160266.72196000002</v>
      </c>
      <c r="N330" s="122">
        <v>116598.73718000001</v>
      </c>
      <c r="O330" s="121">
        <v>2234.29</v>
      </c>
    </row>
    <row r="331" spans="1:15" ht="14.25" customHeight="1">
      <c r="A331" s="111"/>
      <c r="B331" s="464"/>
      <c r="C331" s="465"/>
      <c r="D331" s="595" t="s">
        <v>48</v>
      </c>
      <c r="E331" s="595"/>
      <c r="F331" s="595"/>
      <c r="G331" s="595"/>
      <c r="H331" s="595"/>
      <c r="I331" s="108">
        <v>905</v>
      </c>
      <c r="J331" s="110">
        <v>904</v>
      </c>
      <c r="K331" s="124">
        <v>4770000</v>
      </c>
      <c r="L331" s="108">
        <v>0</v>
      </c>
      <c r="M331" s="122">
        <v>139324.72196000002</v>
      </c>
      <c r="N331" s="122">
        <v>100004.73718000001</v>
      </c>
      <c r="O331" s="121">
        <v>2234.29</v>
      </c>
    </row>
    <row r="332" spans="1:15" ht="14.25" customHeight="1">
      <c r="A332" s="111"/>
      <c r="B332" s="464"/>
      <c r="C332" s="465"/>
      <c r="D332" s="466"/>
      <c r="E332" s="595" t="s">
        <v>391</v>
      </c>
      <c r="F332" s="595"/>
      <c r="G332" s="595"/>
      <c r="H332" s="595"/>
      <c r="I332" s="108">
        <v>905</v>
      </c>
      <c r="J332" s="110">
        <v>904</v>
      </c>
      <c r="K332" s="124">
        <v>4779900</v>
      </c>
      <c r="L332" s="108">
        <v>0</v>
      </c>
      <c r="M332" s="122">
        <v>139324.72196000002</v>
      </c>
      <c r="N332" s="122">
        <v>100004.73718000001</v>
      </c>
      <c r="O332" s="121">
        <v>2234.29</v>
      </c>
    </row>
    <row r="333" spans="1:15" ht="14.25" customHeight="1">
      <c r="A333" s="111"/>
      <c r="B333" s="464"/>
      <c r="C333" s="465"/>
      <c r="D333" s="466"/>
      <c r="E333" s="466"/>
      <c r="F333" s="466"/>
      <c r="G333" s="596" t="s">
        <v>392</v>
      </c>
      <c r="H333" s="596"/>
      <c r="I333" s="108">
        <v>905</v>
      </c>
      <c r="J333" s="110">
        <v>904</v>
      </c>
      <c r="K333" s="124">
        <v>4779900</v>
      </c>
      <c r="L333" s="108">
        <v>1</v>
      </c>
      <c r="M333" s="122">
        <v>139324.72196000002</v>
      </c>
      <c r="N333" s="122">
        <v>100004.73718000001</v>
      </c>
      <c r="O333" s="121">
        <v>2234.29</v>
      </c>
    </row>
    <row r="334" spans="1:15" ht="14.25" customHeight="1">
      <c r="A334" s="111"/>
      <c r="B334" s="464"/>
      <c r="C334" s="465"/>
      <c r="D334" s="595" t="s">
        <v>502</v>
      </c>
      <c r="E334" s="595"/>
      <c r="F334" s="595"/>
      <c r="G334" s="595"/>
      <c r="H334" s="595"/>
      <c r="I334" s="108">
        <v>905</v>
      </c>
      <c r="J334" s="110">
        <v>904</v>
      </c>
      <c r="K334" s="124">
        <v>5200000</v>
      </c>
      <c r="L334" s="108">
        <v>0</v>
      </c>
      <c r="M334" s="122">
        <v>20942</v>
      </c>
      <c r="N334" s="122">
        <v>16594</v>
      </c>
      <c r="O334" s="121">
        <v>0</v>
      </c>
    </row>
    <row r="335" spans="1:15" ht="75.75" customHeight="1">
      <c r="A335" s="111"/>
      <c r="B335" s="464"/>
      <c r="C335" s="465"/>
      <c r="D335" s="466"/>
      <c r="E335" s="595" t="s">
        <v>549</v>
      </c>
      <c r="F335" s="595"/>
      <c r="G335" s="595"/>
      <c r="H335" s="595"/>
      <c r="I335" s="108">
        <v>905</v>
      </c>
      <c r="J335" s="110">
        <v>904</v>
      </c>
      <c r="K335" s="124">
        <v>5201800</v>
      </c>
      <c r="L335" s="108">
        <v>0</v>
      </c>
      <c r="M335" s="122">
        <v>20942</v>
      </c>
      <c r="N335" s="122">
        <v>16594</v>
      </c>
      <c r="O335" s="121">
        <v>0</v>
      </c>
    </row>
    <row r="336" spans="1:15" ht="14.25" customHeight="1">
      <c r="A336" s="111"/>
      <c r="B336" s="464"/>
      <c r="C336" s="465"/>
      <c r="D336" s="466"/>
      <c r="E336" s="466"/>
      <c r="F336" s="466"/>
      <c r="G336" s="596" t="s">
        <v>392</v>
      </c>
      <c r="H336" s="596"/>
      <c r="I336" s="108">
        <v>905</v>
      </c>
      <c r="J336" s="110">
        <v>904</v>
      </c>
      <c r="K336" s="124">
        <v>5201800</v>
      </c>
      <c r="L336" s="108">
        <v>1</v>
      </c>
      <c r="M336" s="122">
        <v>20942</v>
      </c>
      <c r="N336" s="122">
        <v>16594</v>
      </c>
      <c r="O336" s="121">
        <v>0</v>
      </c>
    </row>
    <row r="337" spans="1:15" ht="14.25" customHeight="1">
      <c r="A337" s="111"/>
      <c r="B337" s="464"/>
      <c r="C337" s="594" t="s">
        <v>49</v>
      </c>
      <c r="D337" s="594"/>
      <c r="E337" s="594"/>
      <c r="F337" s="594"/>
      <c r="G337" s="594"/>
      <c r="H337" s="594"/>
      <c r="I337" s="108">
        <v>905</v>
      </c>
      <c r="J337" s="110">
        <v>908</v>
      </c>
      <c r="K337" s="124">
        <v>0</v>
      </c>
      <c r="L337" s="108">
        <v>0</v>
      </c>
      <c r="M337" s="122">
        <v>15137.737720000001</v>
      </c>
      <c r="N337" s="122">
        <v>0</v>
      </c>
      <c r="O337" s="121">
        <v>0</v>
      </c>
    </row>
    <row r="338" spans="1:15" ht="32.25" customHeight="1">
      <c r="A338" s="111"/>
      <c r="B338" s="464"/>
      <c r="C338" s="465"/>
      <c r="D338" s="595" t="s">
        <v>510</v>
      </c>
      <c r="E338" s="595"/>
      <c r="F338" s="595"/>
      <c r="G338" s="595"/>
      <c r="H338" s="595"/>
      <c r="I338" s="108">
        <v>905</v>
      </c>
      <c r="J338" s="110">
        <v>908</v>
      </c>
      <c r="K338" s="124">
        <v>5120000</v>
      </c>
      <c r="L338" s="108">
        <v>0</v>
      </c>
      <c r="M338" s="122">
        <v>15137.737720000001</v>
      </c>
      <c r="N338" s="122">
        <v>0</v>
      </c>
      <c r="O338" s="121">
        <v>0</v>
      </c>
    </row>
    <row r="339" spans="1:15" ht="32.25" customHeight="1">
      <c r="A339" s="111"/>
      <c r="B339" s="464"/>
      <c r="C339" s="465"/>
      <c r="D339" s="466"/>
      <c r="E339" s="595" t="s">
        <v>406</v>
      </c>
      <c r="F339" s="595"/>
      <c r="G339" s="595"/>
      <c r="H339" s="595"/>
      <c r="I339" s="108">
        <v>905</v>
      </c>
      <c r="J339" s="110">
        <v>908</v>
      </c>
      <c r="K339" s="124">
        <v>5129700</v>
      </c>
      <c r="L339" s="108">
        <v>0</v>
      </c>
      <c r="M339" s="122">
        <v>15137.737720000001</v>
      </c>
      <c r="N339" s="122">
        <v>0</v>
      </c>
      <c r="O339" s="121">
        <v>0</v>
      </c>
    </row>
    <row r="340" spans="1:15" ht="16.5" customHeight="1">
      <c r="A340" s="111"/>
      <c r="B340" s="464"/>
      <c r="C340" s="465"/>
      <c r="D340" s="466"/>
      <c r="E340" s="466"/>
      <c r="F340" s="466"/>
      <c r="G340" s="596" t="s">
        <v>392</v>
      </c>
      <c r="H340" s="596"/>
      <c r="I340" s="108">
        <v>905</v>
      </c>
      <c r="J340" s="110">
        <v>908</v>
      </c>
      <c r="K340" s="124">
        <v>5129700</v>
      </c>
      <c r="L340" s="108">
        <v>1</v>
      </c>
      <c r="M340" s="122">
        <v>4224.20864</v>
      </c>
      <c r="N340" s="122">
        <v>0</v>
      </c>
      <c r="O340" s="121">
        <v>0</v>
      </c>
    </row>
    <row r="341" spans="1:15" ht="32.25" customHeight="1">
      <c r="A341" s="111"/>
      <c r="B341" s="464"/>
      <c r="C341" s="465"/>
      <c r="D341" s="466"/>
      <c r="E341" s="466"/>
      <c r="F341" s="595" t="s">
        <v>548</v>
      </c>
      <c r="G341" s="595"/>
      <c r="H341" s="595"/>
      <c r="I341" s="108">
        <v>905</v>
      </c>
      <c r="J341" s="110">
        <v>908</v>
      </c>
      <c r="K341" s="124">
        <v>5129701</v>
      </c>
      <c r="L341" s="108">
        <v>0</v>
      </c>
      <c r="M341" s="122">
        <v>1812.673</v>
      </c>
      <c r="N341" s="122">
        <v>0</v>
      </c>
      <c r="O341" s="121">
        <v>0</v>
      </c>
    </row>
    <row r="342" spans="1:15" ht="14.25" customHeight="1">
      <c r="A342" s="111"/>
      <c r="B342" s="464"/>
      <c r="C342" s="465"/>
      <c r="D342" s="466"/>
      <c r="E342" s="466"/>
      <c r="F342" s="466"/>
      <c r="G342" s="596" t="s">
        <v>50</v>
      </c>
      <c r="H342" s="596"/>
      <c r="I342" s="108">
        <v>905</v>
      </c>
      <c r="J342" s="110">
        <v>908</v>
      </c>
      <c r="K342" s="124">
        <v>5129701</v>
      </c>
      <c r="L342" s="108">
        <v>19</v>
      </c>
      <c r="M342" s="122">
        <v>1812.673</v>
      </c>
      <c r="N342" s="122">
        <v>0</v>
      </c>
      <c r="O342" s="121">
        <v>0</v>
      </c>
    </row>
    <row r="343" spans="1:15" ht="42.75" customHeight="1">
      <c r="A343" s="111"/>
      <c r="B343" s="464"/>
      <c r="C343" s="465"/>
      <c r="D343" s="466"/>
      <c r="E343" s="466"/>
      <c r="F343" s="595" t="s">
        <v>51</v>
      </c>
      <c r="G343" s="595"/>
      <c r="H343" s="595"/>
      <c r="I343" s="108">
        <v>905</v>
      </c>
      <c r="J343" s="110">
        <v>908</v>
      </c>
      <c r="K343" s="124">
        <v>5129702</v>
      </c>
      <c r="L343" s="108">
        <v>0</v>
      </c>
      <c r="M343" s="122">
        <v>2850.77608</v>
      </c>
      <c r="N343" s="122">
        <v>0</v>
      </c>
      <c r="O343" s="121">
        <v>0</v>
      </c>
    </row>
    <row r="344" spans="1:15" ht="15" customHeight="1">
      <c r="A344" s="111"/>
      <c r="B344" s="464"/>
      <c r="C344" s="465"/>
      <c r="D344" s="466"/>
      <c r="E344" s="466"/>
      <c r="F344" s="466"/>
      <c r="G344" s="596" t="s">
        <v>369</v>
      </c>
      <c r="H344" s="596"/>
      <c r="I344" s="108">
        <v>905</v>
      </c>
      <c r="J344" s="110">
        <v>908</v>
      </c>
      <c r="K344" s="124">
        <v>5129702</v>
      </c>
      <c r="L344" s="108">
        <v>18</v>
      </c>
      <c r="M344" s="122">
        <v>2850.77608</v>
      </c>
      <c r="N344" s="122">
        <v>0</v>
      </c>
      <c r="O344" s="121">
        <v>0</v>
      </c>
    </row>
    <row r="345" spans="1:15" ht="44.25" customHeight="1">
      <c r="A345" s="111"/>
      <c r="B345" s="464"/>
      <c r="C345" s="465"/>
      <c r="D345" s="466"/>
      <c r="E345" s="466"/>
      <c r="F345" s="595" t="s">
        <v>547</v>
      </c>
      <c r="G345" s="595"/>
      <c r="H345" s="595"/>
      <c r="I345" s="108">
        <v>905</v>
      </c>
      <c r="J345" s="110">
        <v>908</v>
      </c>
      <c r="K345" s="124">
        <v>5129703</v>
      </c>
      <c r="L345" s="108">
        <v>0</v>
      </c>
      <c r="M345" s="122">
        <v>3125.04</v>
      </c>
      <c r="N345" s="122">
        <v>0</v>
      </c>
      <c r="O345" s="121">
        <v>0</v>
      </c>
    </row>
    <row r="346" spans="1:15" ht="14.25" customHeight="1">
      <c r="A346" s="111"/>
      <c r="B346" s="464"/>
      <c r="C346" s="465"/>
      <c r="D346" s="466"/>
      <c r="E346" s="466"/>
      <c r="F346" s="466"/>
      <c r="G346" s="596" t="s">
        <v>369</v>
      </c>
      <c r="H346" s="596"/>
      <c r="I346" s="108">
        <v>905</v>
      </c>
      <c r="J346" s="110">
        <v>908</v>
      </c>
      <c r="K346" s="124">
        <v>5129703</v>
      </c>
      <c r="L346" s="108">
        <v>18</v>
      </c>
      <c r="M346" s="122">
        <v>3125.04</v>
      </c>
      <c r="N346" s="122">
        <v>0</v>
      </c>
      <c r="O346" s="121">
        <v>0</v>
      </c>
    </row>
    <row r="347" spans="1:15" ht="44.25" customHeight="1">
      <c r="A347" s="111"/>
      <c r="B347" s="464"/>
      <c r="C347" s="465"/>
      <c r="D347" s="466"/>
      <c r="E347" s="466"/>
      <c r="F347" s="595" t="s">
        <v>546</v>
      </c>
      <c r="G347" s="595"/>
      <c r="H347" s="595"/>
      <c r="I347" s="108">
        <v>905</v>
      </c>
      <c r="J347" s="110">
        <v>908</v>
      </c>
      <c r="K347" s="124">
        <v>5129704</v>
      </c>
      <c r="L347" s="108">
        <v>0</v>
      </c>
      <c r="M347" s="122">
        <v>3125.04</v>
      </c>
      <c r="N347" s="122">
        <v>0</v>
      </c>
      <c r="O347" s="121">
        <v>0</v>
      </c>
    </row>
    <row r="348" spans="1:15" ht="16.5" customHeight="1">
      <c r="A348" s="111"/>
      <c r="B348" s="464"/>
      <c r="C348" s="465"/>
      <c r="D348" s="466"/>
      <c r="E348" s="466"/>
      <c r="F348" s="466"/>
      <c r="G348" s="596" t="s">
        <v>369</v>
      </c>
      <c r="H348" s="596"/>
      <c r="I348" s="108">
        <v>905</v>
      </c>
      <c r="J348" s="110">
        <v>908</v>
      </c>
      <c r="K348" s="124">
        <v>5129704</v>
      </c>
      <c r="L348" s="108">
        <v>18</v>
      </c>
      <c r="M348" s="122">
        <v>3125.04</v>
      </c>
      <c r="N348" s="122">
        <v>0</v>
      </c>
      <c r="O348" s="121">
        <v>0</v>
      </c>
    </row>
    <row r="349" spans="1:15" ht="30" customHeight="1">
      <c r="A349" s="111"/>
      <c r="B349" s="464"/>
      <c r="C349" s="594" t="s">
        <v>404</v>
      </c>
      <c r="D349" s="594"/>
      <c r="E349" s="594"/>
      <c r="F349" s="594"/>
      <c r="G349" s="594"/>
      <c r="H349" s="594"/>
      <c r="I349" s="108">
        <v>905</v>
      </c>
      <c r="J349" s="110">
        <v>910</v>
      </c>
      <c r="K349" s="124">
        <v>0</v>
      </c>
      <c r="L349" s="108">
        <v>0</v>
      </c>
      <c r="M349" s="122">
        <v>225135.01051999998</v>
      </c>
      <c r="N349" s="122">
        <v>117609.42514</v>
      </c>
      <c r="O349" s="121">
        <v>7286.96362</v>
      </c>
    </row>
    <row r="350" spans="1:15" ht="30" customHeight="1">
      <c r="A350" s="111"/>
      <c r="B350" s="464"/>
      <c r="C350" s="465"/>
      <c r="D350" s="595" t="s">
        <v>52</v>
      </c>
      <c r="E350" s="595"/>
      <c r="F350" s="595"/>
      <c r="G350" s="595"/>
      <c r="H350" s="595"/>
      <c r="I350" s="108">
        <v>905</v>
      </c>
      <c r="J350" s="110">
        <v>910</v>
      </c>
      <c r="K350" s="124">
        <v>4690000</v>
      </c>
      <c r="L350" s="108">
        <v>0</v>
      </c>
      <c r="M350" s="122">
        <v>141351.80407</v>
      </c>
      <c r="N350" s="122">
        <v>73336.38514</v>
      </c>
      <c r="O350" s="121">
        <v>3675.15362</v>
      </c>
    </row>
    <row r="351" spans="1:15" ht="16.5" customHeight="1">
      <c r="A351" s="111"/>
      <c r="B351" s="464"/>
      <c r="C351" s="465"/>
      <c r="D351" s="466"/>
      <c r="E351" s="595" t="s">
        <v>391</v>
      </c>
      <c r="F351" s="595"/>
      <c r="G351" s="595"/>
      <c r="H351" s="595"/>
      <c r="I351" s="108">
        <v>905</v>
      </c>
      <c r="J351" s="110">
        <v>910</v>
      </c>
      <c r="K351" s="124">
        <v>4699900</v>
      </c>
      <c r="L351" s="108">
        <v>0</v>
      </c>
      <c r="M351" s="122">
        <v>141351.80407</v>
      </c>
      <c r="N351" s="122">
        <v>73336.38514</v>
      </c>
      <c r="O351" s="121">
        <v>3675.15362</v>
      </c>
    </row>
    <row r="352" spans="1:15" ht="16.5" customHeight="1">
      <c r="A352" s="111"/>
      <c r="B352" s="464"/>
      <c r="C352" s="465"/>
      <c r="D352" s="466"/>
      <c r="E352" s="466"/>
      <c r="F352" s="466"/>
      <c r="G352" s="596" t="s">
        <v>392</v>
      </c>
      <c r="H352" s="596"/>
      <c r="I352" s="108">
        <v>905</v>
      </c>
      <c r="J352" s="110">
        <v>910</v>
      </c>
      <c r="K352" s="124">
        <v>4699900</v>
      </c>
      <c r="L352" s="108">
        <v>1</v>
      </c>
      <c r="M352" s="122">
        <v>141351.80407</v>
      </c>
      <c r="N352" s="122">
        <v>73336.38514</v>
      </c>
      <c r="O352" s="121">
        <v>3675.15362</v>
      </c>
    </row>
    <row r="353" spans="1:15" ht="28.5" customHeight="1">
      <c r="A353" s="111"/>
      <c r="B353" s="464"/>
      <c r="C353" s="465"/>
      <c r="D353" s="595" t="s">
        <v>405</v>
      </c>
      <c r="E353" s="595"/>
      <c r="F353" s="595"/>
      <c r="G353" s="595"/>
      <c r="H353" s="595"/>
      <c r="I353" s="108">
        <v>905</v>
      </c>
      <c r="J353" s="110">
        <v>910</v>
      </c>
      <c r="K353" s="124">
        <v>4850000</v>
      </c>
      <c r="L353" s="108">
        <v>0</v>
      </c>
      <c r="M353" s="122">
        <v>124.14933</v>
      </c>
      <c r="N353" s="122">
        <v>0</v>
      </c>
      <c r="O353" s="121">
        <v>0</v>
      </c>
    </row>
    <row r="354" spans="1:15" ht="30" customHeight="1">
      <c r="A354" s="111"/>
      <c r="B354" s="464"/>
      <c r="C354" s="465"/>
      <c r="D354" s="466"/>
      <c r="E354" s="595" t="s">
        <v>406</v>
      </c>
      <c r="F354" s="595"/>
      <c r="G354" s="595"/>
      <c r="H354" s="595"/>
      <c r="I354" s="108">
        <v>905</v>
      </c>
      <c r="J354" s="110">
        <v>910</v>
      </c>
      <c r="K354" s="124">
        <v>4859700</v>
      </c>
      <c r="L354" s="108">
        <v>0</v>
      </c>
      <c r="M354" s="122">
        <v>124.14933</v>
      </c>
      <c r="N354" s="122">
        <v>0</v>
      </c>
      <c r="O354" s="121">
        <v>0</v>
      </c>
    </row>
    <row r="355" spans="1:15" ht="16.5" customHeight="1">
      <c r="A355" s="111"/>
      <c r="B355" s="464"/>
      <c r="C355" s="465"/>
      <c r="D355" s="466"/>
      <c r="E355" s="466"/>
      <c r="F355" s="595" t="s">
        <v>53</v>
      </c>
      <c r="G355" s="595"/>
      <c r="H355" s="595"/>
      <c r="I355" s="108">
        <v>905</v>
      </c>
      <c r="J355" s="110">
        <v>910</v>
      </c>
      <c r="K355" s="124">
        <v>4859703</v>
      </c>
      <c r="L355" s="108">
        <v>0</v>
      </c>
      <c r="M355" s="122">
        <v>35.14933</v>
      </c>
      <c r="N355" s="122">
        <v>0</v>
      </c>
      <c r="O355" s="121">
        <v>0</v>
      </c>
    </row>
    <row r="356" spans="1:15" ht="16.5" customHeight="1">
      <c r="A356" s="111"/>
      <c r="B356" s="464"/>
      <c r="C356" s="465"/>
      <c r="D356" s="466"/>
      <c r="E356" s="466"/>
      <c r="F356" s="466"/>
      <c r="G356" s="596" t="s">
        <v>358</v>
      </c>
      <c r="H356" s="596"/>
      <c r="I356" s="108">
        <v>905</v>
      </c>
      <c r="J356" s="110">
        <v>910</v>
      </c>
      <c r="K356" s="124">
        <v>4859703</v>
      </c>
      <c r="L356" s="108">
        <v>500</v>
      </c>
      <c r="M356" s="122">
        <v>35.14933</v>
      </c>
      <c r="N356" s="122">
        <v>0</v>
      </c>
      <c r="O356" s="121">
        <v>0</v>
      </c>
    </row>
    <row r="357" spans="1:15" ht="16.5" customHeight="1">
      <c r="A357" s="111"/>
      <c r="B357" s="464"/>
      <c r="C357" s="465"/>
      <c r="D357" s="466"/>
      <c r="E357" s="466"/>
      <c r="F357" s="595" t="s">
        <v>54</v>
      </c>
      <c r="G357" s="595"/>
      <c r="H357" s="595"/>
      <c r="I357" s="108">
        <v>905</v>
      </c>
      <c r="J357" s="110">
        <v>910</v>
      </c>
      <c r="K357" s="124">
        <v>4859705</v>
      </c>
      <c r="L357" s="108">
        <v>0</v>
      </c>
      <c r="M357" s="122">
        <v>89</v>
      </c>
      <c r="N357" s="122">
        <v>0</v>
      </c>
      <c r="O357" s="121">
        <v>0</v>
      </c>
    </row>
    <row r="358" spans="1:15" ht="16.5" customHeight="1">
      <c r="A358" s="111"/>
      <c r="B358" s="464"/>
      <c r="C358" s="465"/>
      <c r="D358" s="466"/>
      <c r="E358" s="466"/>
      <c r="F358" s="466"/>
      <c r="G358" s="596" t="s">
        <v>358</v>
      </c>
      <c r="H358" s="596"/>
      <c r="I358" s="108">
        <v>905</v>
      </c>
      <c r="J358" s="110">
        <v>910</v>
      </c>
      <c r="K358" s="124">
        <v>4859705</v>
      </c>
      <c r="L358" s="108">
        <v>500</v>
      </c>
      <c r="M358" s="122">
        <v>89</v>
      </c>
      <c r="N358" s="122">
        <v>0</v>
      </c>
      <c r="O358" s="121">
        <v>0</v>
      </c>
    </row>
    <row r="359" spans="1:15" ht="16.5" customHeight="1">
      <c r="A359" s="111"/>
      <c r="B359" s="464"/>
      <c r="C359" s="465"/>
      <c r="D359" s="595" t="s">
        <v>55</v>
      </c>
      <c r="E359" s="595"/>
      <c r="F359" s="595"/>
      <c r="G359" s="595"/>
      <c r="H359" s="595"/>
      <c r="I359" s="108">
        <v>905</v>
      </c>
      <c r="J359" s="110">
        <v>910</v>
      </c>
      <c r="K359" s="124">
        <v>4860000</v>
      </c>
      <c r="L359" s="108">
        <v>0</v>
      </c>
      <c r="M359" s="122">
        <v>77931.75539</v>
      </c>
      <c r="N359" s="122">
        <v>44273.04</v>
      </c>
      <c r="O359" s="121">
        <v>3611.81</v>
      </c>
    </row>
    <row r="360" spans="1:15" ht="16.5" customHeight="1">
      <c r="A360" s="111"/>
      <c r="B360" s="464"/>
      <c r="C360" s="465"/>
      <c r="D360" s="466"/>
      <c r="E360" s="595" t="s">
        <v>391</v>
      </c>
      <c r="F360" s="595"/>
      <c r="G360" s="595"/>
      <c r="H360" s="595"/>
      <c r="I360" s="108">
        <v>905</v>
      </c>
      <c r="J360" s="110">
        <v>910</v>
      </c>
      <c r="K360" s="124">
        <v>4869900</v>
      </c>
      <c r="L360" s="108">
        <v>0</v>
      </c>
      <c r="M360" s="122">
        <v>77931.75539</v>
      </c>
      <c r="N360" s="122">
        <v>44273.04</v>
      </c>
      <c r="O360" s="121">
        <v>3611.81</v>
      </c>
    </row>
    <row r="361" spans="1:15" ht="16.5" customHeight="1">
      <c r="A361" s="111"/>
      <c r="B361" s="464"/>
      <c r="C361" s="465"/>
      <c r="D361" s="466"/>
      <c r="E361" s="466"/>
      <c r="F361" s="466"/>
      <c r="G361" s="596" t="s">
        <v>392</v>
      </c>
      <c r="H361" s="596"/>
      <c r="I361" s="108">
        <v>905</v>
      </c>
      <c r="J361" s="110">
        <v>910</v>
      </c>
      <c r="K361" s="124">
        <v>4869900</v>
      </c>
      <c r="L361" s="108">
        <v>1</v>
      </c>
      <c r="M361" s="122">
        <v>992.75539</v>
      </c>
      <c r="N361" s="122">
        <v>0</v>
      </c>
      <c r="O361" s="121">
        <v>0</v>
      </c>
    </row>
    <row r="362" spans="1:15" ht="91.5" customHeight="1">
      <c r="A362" s="111"/>
      <c r="B362" s="464"/>
      <c r="C362" s="465"/>
      <c r="D362" s="466"/>
      <c r="E362" s="466"/>
      <c r="F362" s="595" t="s">
        <v>545</v>
      </c>
      <c r="G362" s="595"/>
      <c r="H362" s="595"/>
      <c r="I362" s="108">
        <v>905</v>
      </c>
      <c r="J362" s="110">
        <v>910</v>
      </c>
      <c r="K362" s="124">
        <v>4869901</v>
      </c>
      <c r="L362" s="108">
        <v>0</v>
      </c>
      <c r="M362" s="122">
        <v>76939</v>
      </c>
      <c r="N362" s="122">
        <v>44273.04</v>
      </c>
      <c r="O362" s="121">
        <v>3611.81</v>
      </c>
    </row>
    <row r="363" spans="1:15" ht="15.75" customHeight="1">
      <c r="A363" s="111"/>
      <c r="B363" s="464"/>
      <c r="C363" s="465"/>
      <c r="D363" s="466"/>
      <c r="E363" s="466"/>
      <c r="F363" s="466"/>
      <c r="G363" s="596" t="s">
        <v>392</v>
      </c>
      <c r="H363" s="596"/>
      <c r="I363" s="108">
        <v>905</v>
      </c>
      <c r="J363" s="110">
        <v>910</v>
      </c>
      <c r="K363" s="124">
        <v>4869901</v>
      </c>
      <c r="L363" s="108">
        <v>1</v>
      </c>
      <c r="M363" s="122">
        <v>76939</v>
      </c>
      <c r="N363" s="122">
        <v>44273.04</v>
      </c>
      <c r="O363" s="121">
        <v>3611.81</v>
      </c>
    </row>
    <row r="364" spans="1:15" ht="31.5" customHeight="1">
      <c r="A364" s="111"/>
      <c r="B364" s="464"/>
      <c r="C364" s="465"/>
      <c r="D364" s="595" t="s">
        <v>510</v>
      </c>
      <c r="E364" s="595"/>
      <c r="F364" s="595"/>
      <c r="G364" s="595"/>
      <c r="H364" s="595"/>
      <c r="I364" s="108">
        <v>905</v>
      </c>
      <c r="J364" s="110">
        <v>910</v>
      </c>
      <c r="K364" s="124">
        <v>5120000</v>
      </c>
      <c r="L364" s="108">
        <v>0</v>
      </c>
      <c r="M364" s="122">
        <v>470.96867000000003</v>
      </c>
      <c r="N364" s="122">
        <v>0</v>
      </c>
      <c r="O364" s="121">
        <v>0</v>
      </c>
    </row>
    <row r="365" spans="1:15" ht="31.5" customHeight="1">
      <c r="A365" s="111"/>
      <c r="B365" s="464"/>
      <c r="C365" s="465"/>
      <c r="D365" s="466"/>
      <c r="E365" s="595" t="s">
        <v>406</v>
      </c>
      <c r="F365" s="595"/>
      <c r="G365" s="595"/>
      <c r="H365" s="595"/>
      <c r="I365" s="108">
        <v>905</v>
      </c>
      <c r="J365" s="110">
        <v>910</v>
      </c>
      <c r="K365" s="124">
        <v>5129700</v>
      </c>
      <c r="L365" s="108">
        <v>0</v>
      </c>
      <c r="M365" s="122">
        <v>470.96867000000003</v>
      </c>
      <c r="N365" s="122">
        <v>0</v>
      </c>
      <c r="O365" s="121">
        <v>0</v>
      </c>
    </row>
    <row r="366" spans="1:15" ht="15" customHeight="1">
      <c r="A366" s="111"/>
      <c r="B366" s="464"/>
      <c r="C366" s="465"/>
      <c r="D366" s="466"/>
      <c r="E366" s="466"/>
      <c r="F366" s="466"/>
      <c r="G366" s="596" t="s">
        <v>392</v>
      </c>
      <c r="H366" s="596"/>
      <c r="I366" s="108">
        <v>905</v>
      </c>
      <c r="J366" s="110">
        <v>910</v>
      </c>
      <c r="K366" s="124">
        <v>5129700</v>
      </c>
      <c r="L366" s="108">
        <v>1</v>
      </c>
      <c r="M366" s="122">
        <v>235</v>
      </c>
      <c r="N366" s="122">
        <v>0</v>
      </c>
      <c r="O366" s="121">
        <v>0</v>
      </c>
    </row>
    <row r="367" spans="1:15" ht="32.25" customHeight="1">
      <c r="A367" s="111"/>
      <c r="B367" s="464"/>
      <c r="C367" s="465"/>
      <c r="D367" s="466"/>
      <c r="E367" s="466"/>
      <c r="F367" s="595" t="s">
        <v>57</v>
      </c>
      <c r="G367" s="595"/>
      <c r="H367" s="595"/>
      <c r="I367" s="108">
        <v>905</v>
      </c>
      <c r="J367" s="110">
        <v>910</v>
      </c>
      <c r="K367" s="124">
        <v>5129706</v>
      </c>
      <c r="L367" s="108">
        <v>0</v>
      </c>
      <c r="M367" s="122">
        <v>235.96867</v>
      </c>
      <c r="N367" s="122">
        <v>0</v>
      </c>
      <c r="O367" s="121">
        <v>0</v>
      </c>
    </row>
    <row r="368" spans="1:15" ht="30.75" customHeight="1">
      <c r="A368" s="111"/>
      <c r="B368" s="464"/>
      <c r="C368" s="465"/>
      <c r="D368" s="466"/>
      <c r="E368" s="466"/>
      <c r="F368" s="466"/>
      <c r="G368" s="596" t="s">
        <v>358</v>
      </c>
      <c r="H368" s="596"/>
      <c r="I368" s="108">
        <v>905</v>
      </c>
      <c r="J368" s="110">
        <v>910</v>
      </c>
      <c r="K368" s="124">
        <v>5129706</v>
      </c>
      <c r="L368" s="108">
        <v>500</v>
      </c>
      <c r="M368" s="122">
        <v>235.96867</v>
      </c>
      <c r="N368" s="122">
        <v>0</v>
      </c>
      <c r="O368" s="121">
        <v>0</v>
      </c>
    </row>
    <row r="369" spans="1:15" ht="18.75" customHeight="1">
      <c r="A369" s="111"/>
      <c r="B369" s="464"/>
      <c r="C369" s="465"/>
      <c r="D369" s="595" t="s">
        <v>395</v>
      </c>
      <c r="E369" s="595"/>
      <c r="F369" s="595"/>
      <c r="G369" s="595"/>
      <c r="H369" s="595"/>
      <c r="I369" s="108">
        <v>905</v>
      </c>
      <c r="J369" s="110">
        <v>910</v>
      </c>
      <c r="K369" s="124">
        <v>7950000</v>
      </c>
      <c r="L369" s="108">
        <v>0</v>
      </c>
      <c r="M369" s="122">
        <v>5256.333060000001</v>
      </c>
      <c r="N369" s="122">
        <v>0</v>
      </c>
      <c r="O369" s="121">
        <v>0</v>
      </c>
    </row>
    <row r="370" spans="1:15" ht="47.25" customHeight="1">
      <c r="A370" s="111"/>
      <c r="B370" s="464"/>
      <c r="C370" s="465"/>
      <c r="D370" s="466"/>
      <c r="E370" s="466"/>
      <c r="F370" s="595" t="s">
        <v>520</v>
      </c>
      <c r="G370" s="595"/>
      <c r="H370" s="595"/>
      <c r="I370" s="108">
        <v>905</v>
      </c>
      <c r="J370" s="110">
        <v>910</v>
      </c>
      <c r="K370" s="124">
        <v>7950016</v>
      </c>
      <c r="L370" s="108">
        <v>0</v>
      </c>
      <c r="M370" s="122">
        <v>536.3330599999999</v>
      </c>
      <c r="N370" s="122">
        <v>0</v>
      </c>
      <c r="O370" s="121">
        <v>0</v>
      </c>
    </row>
    <row r="371" spans="1:15" ht="15" customHeight="1">
      <c r="A371" s="111"/>
      <c r="B371" s="464"/>
      <c r="C371" s="465"/>
      <c r="D371" s="466"/>
      <c r="E371" s="466"/>
      <c r="F371" s="466"/>
      <c r="G371" s="596" t="s">
        <v>358</v>
      </c>
      <c r="H371" s="596"/>
      <c r="I371" s="108">
        <v>905</v>
      </c>
      <c r="J371" s="110">
        <v>910</v>
      </c>
      <c r="K371" s="124">
        <v>7950016</v>
      </c>
      <c r="L371" s="108">
        <v>500</v>
      </c>
      <c r="M371" s="122">
        <v>536.3330599999999</v>
      </c>
      <c r="N371" s="122">
        <v>0</v>
      </c>
      <c r="O371" s="121">
        <v>0</v>
      </c>
    </row>
    <row r="372" spans="1:15" ht="74.25" customHeight="1">
      <c r="A372" s="111"/>
      <c r="B372" s="464"/>
      <c r="C372" s="465"/>
      <c r="D372" s="466"/>
      <c r="E372" s="466"/>
      <c r="F372" s="595" t="s">
        <v>58</v>
      </c>
      <c r="G372" s="595"/>
      <c r="H372" s="595"/>
      <c r="I372" s="108">
        <v>905</v>
      </c>
      <c r="J372" s="110">
        <v>910</v>
      </c>
      <c r="K372" s="124">
        <v>7950041</v>
      </c>
      <c r="L372" s="108">
        <v>0</v>
      </c>
      <c r="M372" s="122">
        <v>4720</v>
      </c>
      <c r="N372" s="122">
        <v>0</v>
      </c>
      <c r="O372" s="121">
        <v>0</v>
      </c>
    </row>
    <row r="373" spans="1:15" ht="15" customHeight="1">
      <c r="A373" s="111"/>
      <c r="B373" s="464"/>
      <c r="C373" s="465"/>
      <c r="D373" s="466"/>
      <c r="E373" s="466"/>
      <c r="F373" s="466"/>
      <c r="G373" s="596" t="s">
        <v>358</v>
      </c>
      <c r="H373" s="596"/>
      <c r="I373" s="108">
        <v>905</v>
      </c>
      <c r="J373" s="110">
        <v>910</v>
      </c>
      <c r="K373" s="124">
        <v>7950041</v>
      </c>
      <c r="L373" s="108">
        <v>500</v>
      </c>
      <c r="M373" s="122">
        <v>4720</v>
      </c>
      <c r="N373" s="122">
        <v>0</v>
      </c>
      <c r="O373" s="121">
        <v>0</v>
      </c>
    </row>
    <row r="374" spans="1:15" ht="15" customHeight="1">
      <c r="A374" s="111"/>
      <c r="B374" s="464"/>
      <c r="C374" s="594" t="s">
        <v>59</v>
      </c>
      <c r="D374" s="594"/>
      <c r="E374" s="594"/>
      <c r="F374" s="594"/>
      <c r="G374" s="594"/>
      <c r="H374" s="594"/>
      <c r="I374" s="108">
        <v>905</v>
      </c>
      <c r="J374" s="110">
        <v>1001</v>
      </c>
      <c r="K374" s="124">
        <v>0</v>
      </c>
      <c r="L374" s="108">
        <v>0</v>
      </c>
      <c r="M374" s="122">
        <v>3585.463</v>
      </c>
      <c r="N374" s="122">
        <v>0</v>
      </c>
      <c r="O374" s="121">
        <v>0</v>
      </c>
    </row>
    <row r="375" spans="1:15" ht="28.5" customHeight="1">
      <c r="A375" s="111"/>
      <c r="B375" s="464"/>
      <c r="C375" s="465"/>
      <c r="D375" s="595" t="s">
        <v>60</v>
      </c>
      <c r="E375" s="595"/>
      <c r="F375" s="595"/>
      <c r="G375" s="595"/>
      <c r="H375" s="595"/>
      <c r="I375" s="108">
        <v>905</v>
      </c>
      <c r="J375" s="110">
        <v>1001</v>
      </c>
      <c r="K375" s="124">
        <v>4910000</v>
      </c>
      <c r="L375" s="108">
        <v>0</v>
      </c>
      <c r="M375" s="122">
        <v>3585.463</v>
      </c>
      <c r="N375" s="122">
        <v>0</v>
      </c>
      <c r="O375" s="121">
        <v>0</v>
      </c>
    </row>
    <row r="376" spans="1:15" ht="31.5" customHeight="1">
      <c r="A376" s="111"/>
      <c r="B376" s="464"/>
      <c r="C376" s="465"/>
      <c r="D376" s="466"/>
      <c r="E376" s="595" t="s">
        <v>61</v>
      </c>
      <c r="F376" s="595"/>
      <c r="G376" s="595"/>
      <c r="H376" s="595"/>
      <c r="I376" s="108">
        <v>905</v>
      </c>
      <c r="J376" s="110">
        <v>1001</v>
      </c>
      <c r="K376" s="124">
        <v>4910100</v>
      </c>
      <c r="L376" s="108">
        <v>0</v>
      </c>
      <c r="M376" s="122">
        <v>3585.463</v>
      </c>
      <c r="N376" s="122">
        <v>0</v>
      </c>
      <c r="O376" s="121">
        <v>0</v>
      </c>
    </row>
    <row r="377" spans="1:15" ht="14.25" customHeight="1">
      <c r="A377" s="111"/>
      <c r="B377" s="464"/>
      <c r="C377" s="465"/>
      <c r="D377" s="466"/>
      <c r="E377" s="466"/>
      <c r="F377" s="466"/>
      <c r="G377" s="596" t="s">
        <v>62</v>
      </c>
      <c r="H377" s="596"/>
      <c r="I377" s="108">
        <v>905</v>
      </c>
      <c r="J377" s="110">
        <v>1001</v>
      </c>
      <c r="K377" s="124">
        <v>4910100</v>
      </c>
      <c r="L377" s="108">
        <v>5</v>
      </c>
      <c r="M377" s="122">
        <v>3585.463</v>
      </c>
      <c r="N377" s="122">
        <v>0</v>
      </c>
      <c r="O377" s="121">
        <v>0</v>
      </c>
    </row>
    <row r="378" spans="1:15" ht="14.25" customHeight="1">
      <c r="A378" s="111"/>
      <c r="B378" s="464"/>
      <c r="C378" s="594" t="s">
        <v>63</v>
      </c>
      <c r="D378" s="594"/>
      <c r="E378" s="594"/>
      <c r="F378" s="594"/>
      <c r="G378" s="594"/>
      <c r="H378" s="594"/>
      <c r="I378" s="108">
        <v>905</v>
      </c>
      <c r="J378" s="110">
        <v>1002</v>
      </c>
      <c r="K378" s="124">
        <v>0</v>
      </c>
      <c r="L378" s="108">
        <v>0</v>
      </c>
      <c r="M378" s="122">
        <v>75114.257</v>
      </c>
      <c r="N378" s="122">
        <v>41176.949</v>
      </c>
      <c r="O378" s="121">
        <v>1782.64</v>
      </c>
    </row>
    <row r="379" spans="1:15" ht="14.25" customHeight="1">
      <c r="A379" s="111"/>
      <c r="B379" s="464"/>
      <c r="C379" s="465"/>
      <c r="D379" s="595" t="s">
        <v>64</v>
      </c>
      <c r="E379" s="595"/>
      <c r="F379" s="595"/>
      <c r="G379" s="595"/>
      <c r="H379" s="595"/>
      <c r="I379" s="108">
        <v>905</v>
      </c>
      <c r="J379" s="110">
        <v>1002</v>
      </c>
      <c r="K379" s="124">
        <v>5070000</v>
      </c>
      <c r="L379" s="108">
        <v>0</v>
      </c>
      <c r="M379" s="122">
        <v>75114.257</v>
      </c>
      <c r="N379" s="122">
        <v>41176.949</v>
      </c>
      <c r="O379" s="121">
        <v>1782.64</v>
      </c>
    </row>
    <row r="380" spans="1:15" ht="14.25" customHeight="1">
      <c r="A380" s="111"/>
      <c r="B380" s="464"/>
      <c r="C380" s="465"/>
      <c r="D380" s="466"/>
      <c r="E380" s="595" t="s">
        <v>391</v>
      </c>
      <c r="F380" s="595"/>
      <c r="G380" s="595"/>
      <c r="H380" s="595"/>
      <c r="I380" s="108">
        <v>905</v>
      </c>
      <c r="J380" s="110">
        <v>1002</v>
      </c>
      <c r="K380" s="124">
        <v>5079900</v>
      </c>
      <c r="L380" s="108">
        <v>0</v>
      </c>
      <c r="M380" s="122">
        <v>75114.257</v>
      </c>
      <c r="N380" s="122">
        <v>41176.949</v>
      </c>
      <c r="O380" s="121">
        <v>1782.64</v>
      </c>
    </row>
    <row r="381" spans="1:15" ht="43.5" customHeight="1">
      <c r="A381" s="111"/>
      <c r="B381" s="464"/>
      <c r="C381" s="465"/>
      <c r="D381" s="466"/>
      <c r="E381" s="466"/>
      <c r="F381" s="595" t="s">
        <v>544</v>
      </c>
      <c r="G381" s="595"/>
      <c r="H381" s="595"/>
      <c r="I381" s="108">
        <v>905</v>
      </c>
      <c r="J381" s="110">
        <v>1002</v>
      </c>
      <c r="K381" s="124">
        <v>5079901</v>
      </c>
      <c r="L381" s="108">
        <v>0</v>
      </c>
      <c r="M381" s="122">
        <v>1600</v>
      </c>
      <c r="N381" s="122">
        <v>840</v>
      </c>
      <c r="O381" s="121">
        <v>50</v>
      </c>
    </row>
    <row r="382" spans="1:15" ht="15.75" customHeight="1">
      <c r="A382" s="111"/>
      <c r="B382" s="464"/>
      <c r="C382" s="465"/>
      <c r="D382" s="466"/>
      <c r="E382" s="466"/>
      <c r="F382" s="466"/>
      <c r="G382" s="596" t="s">
        <v>392</v>
      </c>
      <c r="H382" s="596"/>
      <c r="I382" s="108">
        <v>905</v>
      </c>
      <c r="J382" s="110">
        <v>1002</v>
      </c>
      <c r="K382" s="124">
        <v>5079901</v>
      </c>
      <c r="L382" s="108">
        <v>1</v>
      </c>
      <c r="M382" s="122">
        <v>1600</v>
      </c>
      <c r="N382" s="122">
        <v>840</v>
      </c>
      <c r="O382" s="121">
        <v>50</v>
      </c>
    </row>
    <row r="383" spans="1:15" ht="45" customHeight="1">
      <c r="A383" s="111"/>
      <c r="B383" s="464"/>
      <c r="C383" s="465"/>
      <c r="D383" s="466"/>
      <c r="E383" s="466"/>
      <c r="F383" s="595" t="s">
        <v>543</v>
      </c>
      <c r="G383" s="595"/>
      <c r="H383" s="595"/>
      <c r="I383" s="108">
        <v>905</v>
      </c>
      <c r="J383" s="110">
        <v>1002</v>
      </c>
      <c r="K383" s="124">
        <v>5079902</v>
      </c>
      <c r="L383" s="108">
        <v>0</v>
      </c>
      <c r="M383" s="122">
        <v>67114.481</v>
      </c>
      <c r="N383" s="122">
        <v>35834.4</v>
      </c>
      <c r="O383" s="121">
        <v>1732.64</v>
      </c>
    </row>
    <row r="384" spans="1:15" ht="17.25" customHeight="1">
      <c r="A384" s="111"/>
      <c r="B384" s="464"/>
      <c r="C384" s="465"/>
      <c r="D384" s="466"/>
      <c r="E384" s="466"/>
      <c r="F384" s="466"/>
      <c r="G384" s="596" t="s">
        <v>392</v>
      </c>
      <c r="H384" s="596"/>
      <c r="I384" s="108">
        <v>905</v>
      </c>
      <c r="J384" s="110">
        <v>1002</v>
      </c>
      <c r="K384" s="124">
        <v>5079902</v>
      </c>
      <c r="L384" s="108">
        <v>1</v>
      </c>
      <c r="M384" s="122">
        <v>67114.481</v>
      </c>
      <c r="N384" s="122">
        <v>35834.4</v>
      </c>
      <c r="O384" s="121">
        <v>1732.64</v>
      </c>
    </row>
    <row r="385" spans="1:15" ht="43.5" customHeight="1">
      <c r="A385" s="111"/>
      <c r="B385" s="464"/>
      <c r="C385" s="465"/>
      <c r="D385" s="466"/>
      <c r="E385" s="466"/>
      <c r="F385" s="595" t="s">
        <v>542</v>
      </c>
      <c r="G385" s="595"/>
      <c r="H385" s="595"/>
      <c r="I385" s="108">
        <v>905</v>
      </c>
      <c r="J385" s="110">
        <v>1002</v>
      </c>
      <c r="K385" s="124">
        <v>5079903</v>
      </c>
      <c r="L385" s="108">
        <v>0</v>
      </c>
      <c r="M385" s="122">
        <v>1578.426</v>
      </c>
      <c r="N385" s="122">
        <v>1074.299</v>
      </c>
      <c r="O385" s="121">
        <v>0</v>
      </c>
    </row>
    <row r="386" spans="1:15" ht="15.75" customHeight="1">
      <c r="A386" s="111"/>
      <c r="B386" s="464"/>
      <c r="C386" s="465"/>
      <c r="D386" s="466"/>
      <c r="E386" s="466"/>
      <c r="F386" s="466"/>
      <c r="G386" s="596" t="s">
        <v>392</v>
      </c>
      <c r="H386" s="596"/>
      <c r="I386" s="108">
        <v>905</v>
      </c>
      <c r="J386" s="110">
        <v>1002</v>
      </c>
      <c r="K386" s="124">
        <v>5079903</v>
      </c>
      <c r="L386" s="108">
        <v>1</v>
      </c>
      <c r="M386" s="122">
        <v>1578.426</v>
      </c>
      <c r="N386" s="122">
        <v>1074.299</v>
      </c>
      <c r="O386" s="121">
        <v>0</v>
      </c>
    </row>
    <row r="387" spans="1:15" ht="75.75" customHeight="1">
      <c r="A387" s="111"/>
      <c r="B387" s="464"/>
      <c r="C387" s="465"/>
      <c r="D387" s="466"/>
      <c r="E387" s="466"/>
      <c r="F387" s="595" t="s">
        <v>541</v>
      </c>
      <c r="G387" s="595"/>
      <c r="H387" s="595"/>
      <c r="I387" s="108">
        <v>905</v>
      </c>
      <c r="J387" s="110">
        <v>1002</v>
      </c>
      <c r="K387" s="124">
        <v>5079904</v>
      </c>
      <c r="L387" s="108">
        <v>0</v>
      </c>
      <c r="M387" s="122">
        <v>4821.35</v>
      </c>
      <c r="N387" s="122">
        <v>3428.25</v>
      </c>
      <c r="O387" s="121">
        <v>0</v>
      </c>
    </row>
    <row r="388" spans="1:15" ht="15.75" customHeight="1">
      <c r="A388" s="111"/>
      <c r="B388" s="464"/>
      <c r="C388" s="465"/>
      <c r="D388" s="466"/>
      <c r="E388" s="466"/>
      <c r="F388" s="466"/>
      <c r="G388" s="596" t="s">
        <v>392</v>
      </c>
      <c r="H388" s="596"/>
      <c r="I388" s="108">
        <v>905</v>
      </c>
      <c r="J388" s="110">
        <v>1002</v>
      </c>
      <c r="K388" s="124">
        <v>5079904</v>
      </c>
      <c r="L388" s="108">
        <v>1</v>
      </c>
      <c r="M388" s="122">
        <v>4821.35</v>
      </c>
      <c r="N388" s="122">
        <v>3428.25</v>
      </c>
      <c r="O388" s="121">
        <v>0</v>
      </c>
    </row>
    <row r="389" spans="1:15" ht="15.75" customHeight="1">
      <c r="A389" s="111"/>
      <c r="B389" s="464"/>
      <c r="C389" s="594" t="s">
        <v>65</v>
      </c>
      <c r="D389" s="594"/>
      <c r="E389" s="594"/>
      <c r="F389" s="594"/>
      <c r="G389" s="594"/>
      <c r="H389" s="594"/>
      <c r="I389" s="108">
        <v>905</v>
      </c>
      <c r="J389" s="110">
        <v>1003</v>
      </c>
      <c r="K389" s="124">
        <v>0</v>
      </c>
      <c r="L389" s="108">
        <v>0</v>
      </c>
      <c r="M389" s="122">
        <f>848365.76467+24000</f>
        <v>872365.76467</v>
      </c>
      <c r="N389" s="122">
        <v>0</v>
      </c>
      <c r="O389" s="121">
        <v>0</v>
      </c>
    </row>
    <row r="390" spans="1:15" ht="15.75" customHeight="1">
      <c r="A390" s="111"/>
      <c r="B390" s="464"/>
      <c r="C390" s="465"/>
      <c r="D390" s="595" t="s">
        <v>66</v>
      </c>
      <c r="E390" s="595"/>
      <c r="F390" s="595"/>
      <c r="G390" s="595"/>
      <c r="H390" s="595"/>
      <c r="I390" s="108">
        <v>905</v>
      </c>
      <c r="J390" s="110">
        <v>1003</v>
      </c>
      <c r="K390" s="124">
        <v>5050000</v>
      </c>
      <c r="L390" s="108">
        <v>0</v>
      </c>
      <c r="M390" s="122">
        <f>848365.76467+24000</f>
        <v>872365.76467</v>
      </c>
      <c r="N390" s="122">
        <v>0</v>
      </c>
      <c r="O390" s="121">
        <v>0</v>
      </c>
    </row>
    <row r="391" spans="1:15" ht="30" customHeight="1">
      <c r="A391" s="111"/>
      <c r="B391" s="464"/>
      <c r="C391" s="465"/>
      <c r="D391" s="466"/>
      <c r="E391" s="595" t="s">
        <v>67</v>
      </c>
      <c r="F391" s="595"/>
      <c r="G391" s="595"/>
      <c r="H391" s="595"/>
      <c r="I391" s="108">
        <v>905</v>
      </c>
      <c r="J391" s="110">
        <v>1003</v>
      </c>
      <c r="K391" s="124">
        <v>5052200</v>
      </c>
      <c r="L391" s="108">
        <v>0</v>
      </c>
      <c r="M391" s="122">
        <v>4748.41006</v>
      </c>
      <c r="N391" s="122">
        <v>0</v>
      </c>
      <c r="O391" s="121">
        <v>0</v>
      </c>
    </row>
    <row r="392" spans="1:15" ht="59.25" customHeight="1">
      <c r="A392" s="111"/>
      <c r="B392" s="464"/>
      <c r="C392" s="465"/>
      <c r="D392" s="466"/>
      <c r="E392" s="466"/>
      <c r="F392" s="595" t="s">
        <v>68</v>
      </c>
      <c r="G392" s="595"/>
      <c r="H392" s="595"/>
      <c r="I392" s="108">
        <v>905</v>
      </c>
      <c r="J392" s="110">
        <v>1003</v>
      </c>
      <c r="K392" s="124">
        <v>5052205</v>
      </c>
      <c r="L392" s="108">
        <v>0</v>
      </c>
      <c r="M392" s="122">
        <v>4748.41006</v>
      </c>
      <c r="N392" s="122">
        <v>0</v>
      </c>
      <c r="O392" s="121">
        <v>0</v>
      </c>
    </row>
    <row r="393" spans="1:15" ht="15.75" customHeight="1">
      <c r="A393" s="111"/>
      <c r="B393" s="464"/>
      <c r="C393" s="465"/>
      <c r="D393" s="466"/>
      <c r="E393" s="466"/>
      <c r="F393" s="466"/>
      <c r="G393" s="596" t="s">
        <v>62</v>
      </c>
      <c r="H393" s="596"/>
      <c r="I393" s="108">
        <v>905</v>
      </c>
      <c r="J393" s="110">
        <v>1003</v>
      </c>
      <c r="K393" s="124">
        <v>5052205</v>
      </c>
      <c r="L393" s="108">
        <v>5</v>
      </c>
      <c r="M393" s="122">
        <v>4748.41006</v>
      </c>
      <c r="N393" s="122">
        <v>0</v>
      </c>
      <c r="O393" s="121">
        <v>0</v>
      </c>
    </row>
    <row r="394" spans="1:15" ht="28.5" customHeight="1">
      <c r="A394" s="111"/>
      <c r="B394" s="464"/>
      <c r="C394" s="465"/>
      <c r="D394" s="466"/>
      <c r="E394" s="595" t="s">
        <v>69</v>
      </c>
      <c r="F394" s="595"/>
      <c r="G394" s="595"/>
      <c r="H394" s="595"/>
      <c r="I394" s="108">
        <v>905</v>
      </c>
      <c r="J394" s="110">
        <v>1003</v>
      </c>
      <c r="K394" s="124">
        <v>5054800</v>
      </c>
      <c r="L394" s="108">
        <v>0</v>
      </c>
      <c r="M394" s="122">
        <f>840711.80156+24000</f>
        <v>864711.80156</v>
      </c>
      <c r="N394" s="122">
        <v>0</v>
      </c>
      <c r="O394" s="121">
        <v>0</v>
      </c>
    </row>
    <row r="395" spans="1:15" ht="45" customHeight="1">
      <c r="A395" s="111"/>
      <c r="B395" s="464"/>
      <c r="C395" s="465"/>
      <c r="D395" s="466"/>
      <c r="E395" s="466"/>
      <c r="F395" s="595" t="s">
        <v>70</v>
      </c>
      <c r="G395" s="595"/>
      <c r="H395" s="595"/>
      <c r="I395" s="108">
        <v>905</v>
      </c>
      <c r="J395" s="110">
        <v>1003</v>
      </c>
      <c r="K395" s="124">
        <v>5054801</v>
      </c>
      <c r="L395" s="108">
        <v>0</v>
      </c>
      <c r="M395" s="122">
        <f>25746.89756+24000</f>
        <v>49746.89756</v>
      </c>
      <c r="N395" s="122">
        <v>0</v>
      </c>
      <c r="O395" s="121">
        <v>0</v>
      </c>
    </row>
    <row r="396" spans="1:15" ht="12.75" customHeight="1">
      <c r="A396" s="111"/>
      <c r="B396" s="464"/>
      <c r="C396" s="465"/>
      <c r="D396" s="466"/>
      <c r="E396" s="466"/>
      <c r="F396" s="466"/>
      <c r="G396" s="596" t="s">
        <v>62</v>
      </c>
      <c r="H396" s="596"/>
      <c r="I396" s="108">
        <v>905</v>
      </c>
      <c r="J396" s="110">
        <v>1003</v>
      </c>
      <c r="K396" s="124">
        <v>5054801</v>
      </c>
      <c r="L396" s="108">
        <v>5</v>
      </c>
      <c r="M396" s="122">
        <f>25746.89756+24000</f>
        <v>49746.89756</v>
      </c>
      <c r="N396" s="122">
        <v>0</v>
      </c>
      <c r="O396" s="121">
        <v>0</v>
      </c>
    </row>
    <row r="397" spans="1:15" ht="42.75" customHeight="1">
      <c r="A397" s="111"/>
      <c r="B397" s="464"/>
      <c r="C397" s="465"/>
      <c r="D397" s="466"/>
      <c r="E397" s="466"/>
      <c r="F397" s="595" t="s">
        <v>540</v>
      </c>
      <c r="G397" s="595"/>
      <c r="H397" s="595"/>
      <c r="I397" s="108">
        <v>905</v>
      </c>
      <c r="J397" s="110">
        <v>1003</v>
      </c>
      <c r="K397" s="124">
        <v>5054803</v>
      </c>
      <c r="L397" s="108">
        <v>0</v>
      </c>
      <c r="M397" s="122">
        <v>810658</v>
      </c>
      <c r="N397" s="122">
        <v>0</v>
      </c>
      <c r="O397" s="121">
        <v>0</v>
      </c>
    </row>
    <row r="398" spans="1:15" ht="15" customHeight="1">
      <c r="A398" s="111"/>
      <c r="B398" s="464"/>
      <c r="C398" s="465"/>
      <c r="D398" s="466"/>
      <c r="E398" s="466"/>
      <c r="F398" s="466"/>
      <c r="G398" s="596" t="s">
        <v>62</v>
      </c>
      <c r="H398" s="596"/>
      <c r="I398" s="108">
        <v>905</v>
      </c>
      <c r="J398" s="110">
        <v>1003</v>
      </c>
      <c r="K398" s="124">
        <v>5054803</v>
      </c>
      <c r="L398" s="108">
        <v>5</v>
      </c>
      <c r="M398" s="122">
        <v>810658</v>
      </c>
      <c r="N398" s="122">
        <v>0</v>
      </c>
      <c r="O398" s="121">
        <v>0</v>
      </c>
    </row>
    <row r="399" spans="1:15" ht="29.25" customHeight="1">
      <c r="A399" s="111"/>
      <c r="B399" s="464"/>
      <c r="C399" s="465"/>
      <c r="D399" s="466"/>
      <c r="E399" s="466"/>
      <c r="F399" s="595" t="s">
        <v>697</v>
      </c>
      <c r="G399" s="595"/>
      <c r="H399" s="595"/>
      <c r="I399" s="108">
        <v>905</v>
      </c>
      <c r="J399" s="110">
        <v>1003</v>
      </c>
      <c r="K399" s="124">
        <v>5054807</v>
      </c>
      <c r="L399" s="108">
        <v>0</v>
      </c>
      <c r="M399" s="122">
        <v>3863.8</v>
      </c>
      <c r="N399" s="122">
        <v>0</v>
      </c>
      <c r="O399" s="121">
        <v>0</v>
      </c>
    </row>
    <row r="400" spans="1:15" ht="17.25" customHeight="1">
      <c r="A400" s="111"/>
      <c r="B400" s="464"/>
      <c r="C400" s="465"/>
      <c r="D400" s="466"/>
      <c r="E400" s="466"/>
      <c r="F400" s="466"/>
      <c r="G400" s="596" t="s">
        <v>62</v>
      </c>
      <c r="H400" s="596"/>
      <c r="I400" s="108">
        <v>905</v>
      </c>
      <c r="J400" s="110">
        <v>1003</v>
      </c>
      <c r="K400" s="124">
        <v>5054807</v>
      </c>
      <c r="L400" s="108">
        <v>5</v>
      </c>
      <c r="M400" s="122">
        <v>3863.8</v>
      </c>
      <c r="N400" s="122">
        <v>0</v>
      </c>
      <c r="O400" s="121">
        <v>0</v>
      </c>
    </row>
    <row r="401" spans="1:15" ht="58.5" customHeight="1">
      <c r="A401" s="111"/>
      <c r="B401" s="464"/>
      <c r="C401" s="465"/>
      <c r="D401" s="466"/>
      <c r="E401" s="466"/>
      <c r="F401" s="595" t="s">
        <v>698</v>
      </c>
      <c r="G401" s="595"/>
      <c r="H401" s="595"/>
      <c r="I401" s="108">
        <v>905</v>
      </c>
      <c r="J401" s="110">
        <v>1003</v>
      </c>
      <c r="K401" s="124">
        <v>5054808</v>
      </c>
      <c r="L401" s="108">
        <v>0</v>
      </c>
      <c r="M401" s="122">
        <v>443.104</v>
      </c>
      <c r="N401" s="122">
        <v>0</v>
      </c>
      <c r="O401" s="121">
        <v>0</v>
      </c>
    </row>
    <row r="402" spans="1:15" ht="15.75" customHeight="1">
      <c r="A402" s="111"/>
      <c r="B402" s="464"/>
      <c r="C402" s="465"/>
      <c r="D402" s="466"/>
      <c r="E402" s="466"/>
      <c r="F402" s="466"/>
      <c r="G402" s="596" t="s">
        <v>62</v>
      </c>
      <c r="H402" s="596"/>
      <c r="I402" s="108">
        <v>905</v>
      </c>
      <c r="J402" s="110">
        <v>1003</v>
      </c>
      <c r="K402" s="124">
        <v>5054808</v>
      </c>
      <c r="L402" s="108">
        <v>5</v>
      </c>
      <c r="M402" s="122">
        <v>443.104</v>
      </c>
      <c r="N402" s="122">
        <v>0</v>
      </c>
      <c r="O402" s="121">
        <v>0</v>
      </c>
    </row>
    <row r="403" spans="1:15" ht="28.5" customHeight="1">
      <c r="A403" s="111"/>
      <c r="B403" s="464"/>
      <c r="C403" s="465"/>
      <c r="D403" s="466"/>
      <c r="E403" s="595" t="s">
        <v>699</v>
      </c>
      <c r="F403" s="595"/>
      <c r="G403" s="595"/>
      <c r="H403" s="595"/>
      <c r="I403" s="108">
        <v>905</v>
      </c>
      <c r="J403" s="110">
        <v>1003</v>
      </c>
      <c r="K403" s="124">
        <v>5058600</v>
      </c>
      <c r="L403" s="108">
        <v>0</v>
      </c>
      <c r="M403" s="122">
        <v>2905.55305</v>
      </c>
      <c r="N403" s="122">
        <v>0</v>
      </c>
      <c r="O403" s="121">
        <v>0</v>
      </c>
    </row>
    <row r="404" spans="1:15" ht="28.5" customHeight="1">
      <c r="A404" s="111"/>
      <c r="B404" s="464"/>
      <c r="C404" s="465"/>
      <c r="D404" s="466"/>
      <c r="E404" s="466"/>
      <c r="F404" s="595" t="s">
        <v>699</v>
      </c>
      <c r="G404" s="595"/>
      <c r="H404" s="595"/>
      <c r="I404" s="108">
        <v>905</v>
      </c>
      <c r="J404" s="110">
        <v>1003</v>
      </c>
      <c r="K404" s="124">
        <v>5058601</v>
      </c>
      <c r="L404" s="108">
        <v>0</v>
      </c>
      <c r="M404" s="122">
        <v>2905.55305</v>
      </c>
      <c r="N404" s="122">
        <v>0</v>
      </c>
      <c r="O404" s="121">
        <v>0</v>
      </c>
    </row>
    <row r="405" spans="1:15" ht="14.25" customHeight="1">
      <c r="A405" s="111"/>
      <c r="B405" s="464"/>
      <c r="C405" s="465"/>
      <c r="D405" s="466"/>
      <c r="E405" s="466"/>
      <c r="F405" s="466"/>
      <c r="G405" s="596" t="s">
        <v>62</v>
      </c>
      <c r="H405" s="596"/>
      <c r="I405" s="108">
        <v>905</v>
      </c>
      <c r="J405" s="110">
        <v>1003</v>
      </c>
      <c r="K405" s="124">
        <v>5058601</v>
      </c>
      <c r="L405" s="108">
        <v>5</v>
      </c>
      <c r="M405" s="122">
        <v>2905.55305</v>
      </c>
      <c r="N405" s="122">
        <v>0</v>
      </c>
      <c r="O405" s="121">
        <v>0</v>
      </c>
    </row>
    <row r="406" spans="1:15" ht="14.25" customHeight="1">
      <c r="A406" s="111"/>
      <c r="B406" s="464"/>
      <c r="C406" s="594" t="s">
        <v>700</v>
      </c>
      <c r="D406" s="594"/>
      <c r="E406" s="594"/>
      <c r="F406" s="594"/>
      <c r="G406" s="594"/>
      <c r="H406" s="594"/>
      <c r="I406" s="108">
        <v>905</v>
      </c>
      <c r="J406" s="110">
        <v>1004</v>
      </c>
      <c r="K406" s="124">
        <v>0</v>
      </c>
      <c r="L406" s="108">
        <v>0</v>
      </c>
      <c r="M406" s="122">
        <v>137696.6</v>
      </c>
      <c r="N406" s="122">
        <v>10416.978</v>
      </c>
      <c r="O406" s="121">
        <v>0</v>
      </c>
    </row>
    <row r="407" spans="1:15" ht="27.75" customHeight="1">
      <c r="A407" s="111"/>
      <c r="B407" s="464"/>
      <c r="C407" s="465"/>
      <c r="D407" s="595" t="s">
        <v>409</v>
      </c>
      <c r="E407" s="595"/>
      <c r="F407" s="595"/>
      <c r="G407" s="595"/>
      <c r="H407" s="595"/>
      <c r="I407" s="108">
        <v>905</v>
      </c>
      <c r="J407" s="110">
        <v>1004</v>
      </c>
      <c r="K407" s="124">
        <v>5140000</v>
      </c>
      <c r="L407" s="108">
        <v>0</v>
      </c>
      <c r="M407" s="122">
        <v>48981.6</v>
      </c>
      <c r="N407" s="122">
        <v>0</v>
      </c>
      <c r="O407" s="121">
        <v>0</v>
      </c>
    </row>
    <row r="408" spans="1:15" ht="71.25" customHeight="1">
      <c r="A408" s="111"/>
      <c r="B408" s="464"/>
      <c r="C408" s="465"/>
      <c r="D408" s="466"/>
      <c r="E408" s="595" t="s">
        <v>701</v>
      </c>
      <c r="F408" s="595"/>
      <c r="G408" s="595"/>
      <c r="H408" s="595"/>
      <c r="I408" s="108">
        <v>905</v>
      </c>
      <c r="J408" s="110">
        <v>1004</v>
      </c>
      <c r="K408" s="124">
        <v>5142200</v>
      </c>
      <c r="L408" s="108">
        <v>0</v>
      </c>
      <c r="M408" s="122">
        <v>48981.6</v>
      </c>
      <c r="N408" s="122">
        <v>0</v>
      </c>
      <c r="O408" s="121">
        <v>0</v>
      </c>
    </row>
    <row r="409" spans="1:15" ht="15" customHeight="1">
      <c r="A409" s="111"/>
      <c r="B409" s="464"/>
      <c r="C409" s="465"/>
      <c r="D409" s="466"/>
      <c r="E409" s="466"/>
      <c r="F409" s="466"/>
      <c r="G409" s="596" t="s">
        <v>392</v>
      </c>
      <c r="H409" s="596"/>
      <c r="I409" s="108">
        <v>905</v>
      </c>
      <c r="J409" s="110">
        <v>1004</v>
      </c>
      <c r="K409" s="124">
        <v>5142200</v>
      </c>
      <c r="L409" s="108">
        <v>1</v>
      </c>
      <c r="M409" s="122">
        <v>48981.6</v>
      </c>
      <c r="N409" s="122">
        <v>0</v>
      </c>
      <c r="O409" s="121">
        <v>0</v>
      </c>
    </row>
    <row r="410" spans="1:15" ht="15" customHeight="1">
      <c r="A410" s="111"/>
      <c r="B410" s="464"/>
      <c r="C410" s="465"/>
      <c r="D410" s="595" t="s">
        <v>502</v>
      </c>
      <c r="E410" s="595"/>
      <c r="F410" s="595"/>
      <c r="G410" s="595"/>
      <c r="H410" s="595"/>
      <c r="I410" s="108">
        <v>905</v>
      </c>
      <c r="J410" s="110">
        <v>1004</v>
      </c>
      <c r="K410" s="124">
        <v>5200000</v>
      </c>
      <c r="L410" s="108">
        <v>0</v>
      </c>
      <c r="M410" s="122">
        <v>88715</v>
      </c>
      <c r="N410" s="122">
        <v>10416.978</v>
      </c>
      <c r="O410" s="121">
        <v>0</v>
      </c>
    </row>
    <row r="411" spans="1:15" ht="71.25" customHeight="1">
      <c r="A411" s="111"/>
      <c r="B411" s="464"/>
      <c r="C411" s="465"/>
      <c r="D411" s="466"/>
      <c r="E411" s="595" t="s">
        <v>702</v>
      </c>
      <c r="F411" s="595"/>
      <c r="G411" s="595"/>
      <c r="H411" s="595"/>
      <c r="I411" s="108">
        <v>905</v>
      </c>
      <c r="J411" s="110">
        <v>1004</v>
      </c>
      <c r="K411" s="124">
        <v>5201000</v>
      </c>
      <c r="L411" s="108">
        <v>0</v>
      </c>
      <c r="M411" s="122">
        <v>26356</v>
      </c>
      <c r="N411" s="122">
        <v>0</v>
      </c>
      <c r="O411" s="121">
        <v>0</v>
      </c>
    </row>
    <row r="412" spans="1:15" ht="45.75" customHeight="1">
      <c r="A412" s="111"/>
      <c r="B412" s="464"/>
      <c r="C412" s="465"/>
      <c r="D412" s="466"/>
      <c r="E412" s="466"/>
      <c r="F412" s="595" t="s">
        <v>539</v>
      </c>
      <c r="G412" s="595"/>
      <c r="H412" s="595"/>
      <c r="I412" s="108">
        <v>905</v>
      </c>
      <c r="J412" s="110">
        <v>1004</v>
      </c>
      <c r="K412" s="124">
        <v>5201004</v>
      </c>
      <c r="L412" s="108">
        <v>0</v>
      </c>
      <c r="M412" s="122">
        <v>25839</v>
      </c>
      <c r="N412" s="122">
        <v>0</v>
      </c>
      <c r="O412" s="121">
        <v>0</v>
      </c>
    </row>
    <row r="413" spans="1:15" ht="18" customHeight="1">
      <c r="A413" s="111"/>
      <c r="B413" s="464"/>
      <c r="C413" s="465"/>
      <c r="D413" s="466"/>
      <c r="E413" s="466"/>
      <c r="F413" s="466"/>
      <c r="G413" s="596" t="s">
        <v>62</v>
      </c>
      <c r="H413" s="596"/>
      <c r="I413" s="108">
        <v>905</v>
      </c>
      <c r="J413" s="110">
        <v>1004</v>
      </c>
      <c r="K413" s="124">
        <v>5201004</v>
      </c>
      <c r="L413" s="108">
        <v>5</v>
      </c>
      <c r="M413" s="122">
        <v>25839</v>
      </c>
      <c r="N413" s="122">
        <v>0</v>
      </c>
      <c r="O413" s="121">
        <v>0</v>
      </c>
    </row>
    <row r="414" spans="1:15" ht="57.75" customHeight="1">
      <c r="A414" s="111"/>
      <c r="B414" s="464"/>
      <c r="C414" s="465"/>
      <c r="D414" s="466"/>
      <c r="E414" s="466"/>
      <c r="F414" s="595" t="s">
        <v>703</v>
      </c>
      <c r="G414" s="595"/>
      <c r="H414" s="595"/>
      <c r="I414" s="108">
        <v>905</v>
      </c>
      <c r="J414" s="110">
        <v>1004</v>
      </c>
      <c r="K414" s="124">
        <v>5201007</v>
      </c>
      <c r="L414" s="108">
        <v>0</v>
      </c>
      <c r="M414" s="122">
        <v>517</v>
      </c>
      <c r="N414" s="122">
        <v>0</v>
      </c>
      <c r="O414" s="121">
        <v>0</v>
      </c>
    </row>
    <row r="415" spans="1:15" ht="18" customHeight="1">
      <c r="A415" s="111"/>
      <c r="B415" s="464"/>
      <c r="C415" s="465"/>
      <c r="D415" s="466"/>
      <c r="E415" s="466"/>
      <c r="F415" s="466"/>
      <c r="G415" s="596" t="s">
        <v>62</v>
      </c>
      <c r="H415" s="596"/>
      <c r="I415" s="108">
        <v>905</v>
      </c>
      <c r="J415" s="110">
        <v>1004</v>
      </c>
      <c r="K415" s="124">
        <v>5201007</v>
      </c>
      <c r="L415" s="108">
        <v>5</v>
      </c>
      <c r="M415" s="122">
        <v>517</v>
      </c>
      <c r="N415" s="122">
        <v>0</v>
      </c>
      <c r="O415" s="121">
        <v>0</v>
      </c>
    </row>
    <row r="416" spans="1:15" ht="28.5" customHeight="1">
      <c r="A416" s="111"/>
      <c r="B416" s="464"/>
      <c r="C416" s="465"/>
      <c r="D416" s="466"/>
      <c r="E416" s="595" t="s">
        <v>704</v>
      </c>
      <c r="F416" s="595"/>
      <c r="G416" s="595"/>
      <c r="H416" s="595"/>
      <c r="I416" s="108">
        <v>905</v>
      </c>
      <c r="J416" s="110">
        <v>1004</v>
      </c>
      <c r="K416" s="124">
        <v>5201300</v>
      </c>
      <c r="L416" s="108">
        <v>0</v>
      </c>
      <c r="M416" s="122">
        <v>62359</v>
      </c>
      <c r="N416" s="122">
        <v>10416.978</v>
      </c>
      <c r="O416" s="121">
        <v>0</v>
      </c>
    </row>
    <row r="417" spans="1:15" ht="28.5" customHeight="1">
      <c r="A417" s="111"/>
      <c r="B417" s="464"/>
      <c r="C417" s="465"/>
      <c r="D417" s="466"/>
      <c r="E417" s="466"/>
      <c r="F417" s="595" t="s">
        <v>705</v>
      </c>
      <c r="G417" s="595"/>
      <c r="H417" s="595"/>
      <c r="I417" s="108">
        <v>905</v>
      </c>
      <c r="J417" s="110">
        <v>1004</v>
      </c>
      <c r="K417" s="124">
        <v>5201312</v>
      </c>
      <c r="L417" s="108">
        <v>0</v>
      </c>
      <c r="M417" s="122">
        <v>13146</v>
      </c>
      <c r="N417" s="122">
        <v>10416.978</v>
      </c>
      <c r="O417" s="121">
        <v>0</v>
      </c>
    </row>
    <row r="418" spans="1:15" ht="15" customHeight="1">
      <c r="A418" s="111"/>
      <c r="B418" s="464"/>
      <c r="C418" s="465"/>
      <c r="D418" s="466"/>
      <c r="E418" s="466"/>
      <c r="F418" s="466"/>
      <c r="G418" s="596" t="s">
        <v>358</v>
      </c>
      <c r="H418" s="596"/>
      <c r="I418" s="108">
        <v>905</v>
      </c>
      <c r="J418" s="110">
        <v>1004</v>
      </c>
      <c r="K418" s="124">
        <v>5201312</v>
      </c>
      <c r="L418" s="108">
        <v>500</v>
      </c>
      <c r="M418" s="122">
        <v>13146</v>
      </c>
      <c r="N418" s="122">
        <v>10416.978</v>
      </c>
      <c r="O418" s="121">
        <v>0</v>
      </c>
    </row>
    <row r="419" spans="1:15" ht="28.5" customHeight="1">
      <c r="A419" s="111"/>
      <c r="B419" s="464"/>
      <c r="C419" s="465"/>
      <c r="D419" s="466"/>
      <c r="E419" s="466"/>
      <c r="F419" s="595" t="s">
        <v>706</v>
      </c>
      <c r="G419" s="595"/>
      <c r="H419" s="595"/>
      <c r="I419" s="108">
        <v>905</v>
      </c>
      <c r="J419" s="110">
        <v>1004</v>
      </c>
      <c r="K419" s="124">
        <v>5201321</v>
      </c>
      <c r="L419" s="108">
        <v>0</v>
      </c>
      <c r="M419" s="122">
        <v>42573</v>
      </c>
      <c r="N419" s="122">
        <v>0</v>
      </c>
      <c r="O419" s="121">
        <v>0</v>
      </c>
    </row>
    <row r="420" spans="1:15" ht="15.75" customHeight="1">
      <c r="A420" s="111"/>
      <c r="B420" s="464"/>
      <c r="C420" s="465"/>
      <c r="D420" s="466"/>
      <c r="E420" s="466"/>
      <c r="F420" s="466"/>
      <c r="G420" s="596" t="s">
        <v>62</v>
      </c>
      <c r="H420" s="596"/>
      <c r="I420" s="108">
        <v>905</v>
      </c>
      <c r="J420" s="110">
        <v>1004</v>
      </c>
      <c r="K420" s="124">
        <v>5201321</v>
      </c>
      <c r="L420" s="108">
        <v>5</v>
      </c>
      <c r="M420" s="122">
        <v>42573</v>
      </c>
      <c r="N420" s="122">
        <v>0</v>
      </c>
      <c r="O420" s="121">
        <v>0</v>
      </c>
    </row>
    <row r="421" spans="1:15" ht="28.5" customHeight="1">
      <c r="A421" s="111"/>
      <c r="B421" s="464"/>
      <c r="C421" s="465"/>
      <c r="D421" s="466"/>
      <c r="E421" s="466"/>
      <c r="F421" s="595" t="s">
        <v>707</v>
      </c>
      <c r="G421" s="595"/>
      <c r="H421" s="595"/>
      <c r="I421" s="108">
        <v>905</v>
      </c>
      <c r="J421" s="110">
        <v>1004</v>
      </c>
      <c r="K421" s="124">
        <v>5201322</v>
      </c>
      <c r="L421" s="108">
        <v>0</v>
      </c>
      <c r="M421" s="122">
        <v>6640</v>
      </c>
      <c r="N421" s="122">
        <v>0</v>
      </c>
      <c r="O421" s="121">
        <v>0</v>
      </c>
    </row>
    <row r="422" spans="1:15" ht="14.25" customHeight="1">
      <c r="A422" s="111"/>
      <c r="B422" s="464"/>
      <c r="C422" s="465"/>
      <c r="D422" s="466"/>
      <c r="E422" s="466"/>
      <c r="F422" s="466"/>
      <c r="G422" s="596" t="s">
        <v>62</v>
      </c>
      <c r="H422" s="596"/>
      <c r="I422" s="108">
        <v>905</v>
      </c>
      <c r="J422" s="110">
        <v>1004</v>
      </c>
      <c r="K422" s="124">
        <v>5201322</v>
      </c>
      <c r="L422" s="108">
        <v>5</v>
      </c>
      <c r="M422" s="122">
        <v>6640</v>
      </c>
      <c r="N422" s="122">
        <v>0</v>
      </c>
      <c r="O422" s="121">
        <v>0</v>
      </c>
    </row>
    <row r="423" spans="1:15" ht="14.25" customHeight="1">
      <c r="A423" s="111"/>
      <c r="B423" s="464"/>
      <c r="C423" s="594" t="s">
        <v>408</v>
      </c>
      <c r="D423" s="594"/>
      <c r="E423" s="594"/>
      <c r="F423" s="594"/>
      <c r="G423" s="594"/>
      <c r="H423" s="594"/>
      <c r="I423" s="108">
        <v>905</v>
      </c>
      <c r="J423" s="110">
        <v>1006</v>
      </c>
      <c r="K423" s="124">
        <v>0</v>
      </c>
      <c r="L423" s="108">
        <v>0</v>
      </c>
      <c r="M423" s="122">
        <v>12389.12742</v>
      </c>
      <c r="N423" s="122">
        <v>0</v>
      </c>
      <c r="O423" s="121">
        <v>0</v>
      </c>
    </row>
    <row r="424" spans="1:15" ht="29.25" customHeight="1">
      <c r="A424" s="111"/>
      <c r="B424" s="464"/>
      <c r="C424" s="465"/>
      <c r="D424" s="595" t="s">
        <v>409</v>
      </c>
      <c r="E424" s="595"/>
      <c r="F424" s="595"/>
      <c r="G424" s="595"/>
      <c r="H424" s="595"/>
      <c r="I424" s="108">
        <v>905</v>
      </c>
      <c r="J424" s="110">
        <v>1006</v>
      </c>
      <c r="K424" s="124">
        <v>5140000</v>
      </c>
      <c r="L424" s="108">
        <v>0</v>
      </c>
      <c r="M424" s="122">
        <v>12389.12742</v>
      </c>
      <c r="N424" s="122">
        <v>0</v>
      </c>
      <c r="O424" s="121">
        <v>0</v>
      </c>
    </row>
    <row r="425" spans="1:15" ht="15.75" customHeight="1">
      <c r="A425" s="111"/>
      <c r="B425" s="464"/>
      <c r="C425" s="465"/>
      <c r="D425" s="466"/>
      <c r="E425" s="595" t="s">
        <v>410</v>
      </c>
      <c r="F425" s="595"/>
      <c r="G425" s="595"/>
      <c r="H425" s="595"/>
      <c r="I425" s="108">
        <v>905</v>
      </c>
      <c r="J425" s="110">
        <v>1006</v>
      </c>
      <c r="K425" s="124">
        <v>5140100</v>
      </c>
      <c r="L425" s="108">
        <v>0</v>
      </c>
      <c r="M425" s="122">
        <v>12389.12742</v>
      </c>
      <c r="N425" s="122">
        <v>0</v>
      </c>
      <c r="O425" s="121">
        <v>0</v>
      </c>
    </row>
    <row r="426" spans="1:15" ht="15.75" customHeight="1">
      <c r="A426" s="111"/>
      <c r="B426" s="464"/>
      <c r="C426" s="465"/>
      <c r="D426" s="466"/>
      <c r="E426" s="466"/>
      <c r="F426" s="595" t="s">
        <v>708</v>
      </c>
      <c r="G426" s="595"/>
      <c r="H426" s="595"/>
      <c r="I426" s="108">
        <v>905</v>
      </c>
      <c r="J426" s="110">
        <v>1006</v>
      </c>
      <c r="K426" s="124">
        <v>5140103</v>
      </c>
      <c r="L426" s="108">
        <v>0</v>
      </c>
      <c r="M426" s="122">
        <v>7509.2400099999995</v>
      </c>
      <c r="N426" s="122">
        <v>0</v>
      </c>
      <c r="O426" s="121">
        <v>0</v>
      </c>
    </row>
    <row r="427" spans="1:15" ht="15.75" customHeight="1">
      <c r="A427" s="111"/>
      <c r="B427" s="464"/>
      <c r="C427" s="465"/>
      <c r="D427" s="466"/>
      <c r="E427" s="466"/>
      <c r="F427" s="466"/>
      <c r="G427" s="596" t="s">
        <v>358</v>
      </c>
      <c r="H427" s="596"/>
      <c r="I427" s="108">
        <v>905</v>
      </c>
      <c r="J427" s="110">
        <v>1006</v>
      </c>
      <c r="K427" s="124">
        <v>5140103</v>
      </c>
      <c r="L427" s="108">
        <v>500</v>
      </c>
      <c r="M427" s="122">
        <v>7509.2400099999995</v>
      </c>
      <c r="N427" s="122">
        <v>0</v>
      </c>
      <c r="O427" s="121">
        <v>0</v>
      </c>
    </row>
    <row r="428" spans="1:15" ht="60.75" customHeight="1">
      <c r="A428" s="111"/>
      <c r="B428" s="464"/>
      <c r="C428" s="465"/>
      <c r="D428" s="466"/>
      <c r="E428" s="466"/>
      <c r="F428" s="595" t="s">
        <v>709</v>
      </c>
      <c r="G428" s="595"/>
      <c r="H428" s="595"/>
      <c r="I428" s="108">
        <v>905</v>
      </c>
      <c r="J428" s="110">
        <v>1006</v>
      </c>
      <c r="K428" s="124">
        <v>5140106</v>
      </c>
      <c r="L428" s="108">
        <v>0</v>
      </c>
      <c r="M428" s="122">
        <v>767.8</v>
      </c>
      <c r="N428" s="122">
        <v>0</v>
      </c>
      <c r="O428" s="121">
        <v>0</v>
      </c>
    </row>
    <row r="429" spans="1:15" ht="15.75" customHeight="1">
      <c r="A429" s="111"/>
      <c r="B429" s="464"/>
      <c r="C429" s="465"/>
      <c r="D429" s="466"/>
      <c r="E429" s="466"/>
      <c r="F429" s="466"/>
      <c r="G429" s="596" t="s">
        <v>358</v>
      </c>
      <c r="H429" s="596"/>
      <c r="I429" s="108">
        <v>905</v>
      </c>
      <c r="J429" s="110">
        <v>1006</v>
      </c>
      <c r="K429" s="124">
        <v>5140106</v>
      </c>
      <c r="L429" s="108">
        <v>500</v>
      </c>
      <c r="M429" s="122">
        <v>767.8</v>
      </c>
      <c r="N429" s="122">
        <v>0</v>
      </c>
      <c r="O429" s="121">
        <v>0</v>
      </c>
    </row>
    <row r="430" spans="1:15" ht="73.5" customHeight="1">
      <c r="A430" s="111"/>
      <c r="B430" s="464"/>
      <c r="C430" s="465"/>
      <c r="D430" s="466"/>
      <c r="E430" s="466"/>
      <c r="F430" s="595" t="s">
        <v>538</v>
      </c>
      <c r="G430" s="595"/>
      <c r="H430" s="595"/>
      <c r="I430" s="108">
        <v>905</v>
      </c>
      <c r="J430" s="110">
        <v>1006</v>
      </c>
      <c r="K430" s="124">
        <v>5140107</v>
      </c>
      <c r="L430" s="108">
        <v>0</v>
      </c>
      <c r="M430" s="122">
        <v>271.30988</v>
      </c>
      <c r="N430" s="122">
        <v>0</v>
      </c>
      <c r="O430" s="121">
        <v>0</v>
      </c>
    </row>
    <row r="431" spans="1:15" ht="17.25" customHeight="1">
      <c r="A431" s="111"/>
      <c r="B431" s="464"/>
      <c r="C431" s="465"/>
      <c r="D431" s="466"/>
      <c r="E431" s="466"/>
      <c r="F431" s="466"/>
      <c r="G431" s="596" t="s">
        <v>358</v>
      </c>
      <c r="H431" s="596"/>
      <c r="I431" s="108">
        <v>905</v>
      </c>
      <c r="J431" s="110">
        <v>1006</v>
      </c>
      <c r="K431" s="124">
        <v>5140107</v>
      </c>
      <c r="L431" s="108">
        <v>500</v>
      </c>
      <c r="M431" s="122">
        <v>271.30988</v>
      </c>
      <c r="N431" s="122">
        <v>0</v>
      </c>
      <c r="O431" s="121">
        <v>0</v>
      </c>
    </row>
    <row r="432" spans="1:15" ht="106.5" customHeight="1">
      <c r="A432" s="111"/>
      <c r="B432" s="464"/>
      <c r="C432" s="465"/>
      <c r="D432" s="466"/>
      <c r="E432" s="466"/>
      <c r="F432" s="595" t="s">
        <v>116</v>
      </c>
      <c r="G432" s="595"/>
      <c r="H432" s="595"/>
      <c r="I432" s="108">
        <v>905</v>
      </c>
      <c r="J432" s="110">
        <v>1006</v>
      </c>
      <c r="K432" s="124">
        <v>5140108</v>
      </c>
      <c r="L432" s="108">
        <v>0</v>
      </c>
      <c r="M432" s="122">
        <v>271.38189</v>
      </c>
      <c r="N432" s="122">
        <v>0</v>
      </c>
      <c r="O432" s="121">
        <v>0</v>
      </c>
    </row>
    <row r="433" spans="1:15" ht="15" customHeight="1">
      <c r="A433" s="111"/>
      <c r="B433" s="464"/>
      <c r="C433" s="465"/>
      <c r="D433" s="466"/>
      <c r="E433" s="466"/>
      <c r="F433" s="466"/>
      <c r="G433" s="596" t="s">
        <v>358</v>
      </c>
      <c r="H433" s="596"/>
      <c r="I433" s="108">
        <v>905</v>
      </c>
      <c r="J433" s="110">
        <v>1006</v>
      </c>
      <c r="K433" s="124">
        <v>5140108</v>
      </c>
      <c r="L433" s="108">
        <v>500</v>
      </c>
      <c r="M433" s="122">
        <v>271.38189</v>
      </c>
      <c r="N433" s="122">
        <v>0</v>
      </c>
      <c r="O433" s="121">
        <v>0</v>
      </c>
    </row>
    <row r="434" spans="1:15" ht="29.25" customHeight="1">
      <c r="A434" s="111"/>
      <c r="B434" s="464"/>
      <c r="C434" s="465"/>
      <c r="D434" s="466"/>
      <c r="E434" s="466"/>
      <c r="F434" s="595" t="s">
        <v>117</v>
      </c>
      <c r="G434" s="595"/>
      <c r="H434" s="595"/>
      <c r="I434" s="108">
        <v>905</v>
      </c>
      <c r="J434" s="110">
        <v>1006</v>
      </c>
      <c r="K434" s="124">
        <v>5140113</v>
      </c>
      <c r="L434" s="108">
        <v>0</v>
      </c>
      <c r="M434" s="122">
        <v>2698.97904</v>
      </c>
      <c r="N434" s="122">
        <v>0</v>
      </c>
      <c r="O434" s="121">
        <v>0</v>
      </c>
    </row>
    <row r="435" spans="1:15" ht="15.75" customHeight="1">
      <c r="A435" s="111"/>
      <c r="B435" s="464"/>
      <c r="C435" s="465"/>
      <c r="D435" s="466"/>
      <c r="E435" s="466"/>
      <c r="F435" s="466"/>
      <c r="G435" s="596" t="s">
        <v>358</v>
      </c>
      <c r="H435" s="596"/>
      <c r="I435" s="108">
        <v>905</v>
      </c>
      <c r="J435" s="110">
        <v>1006</v>
      </c>
      <c r="K435" s="124">
        <v>5140113</v>
      </c>
      <c r="L435" s="108">
        <v>500</v>
      </c>
      <c r="M435" s="122">
        <v>2698.97904</v>
      </c>
      <c r="N435" s="122">
        <v>0</v>
      </c>
      <c r="O435" s="121">
        <v>0</v>
      </c>
    </row>
    <row r="436" spans="1:15" ht="57.75" customHeight="1">
      <c r="A436" s="111"/>
      <c r="B436" s="464"/>
      <c r="C436" s="465"/>
      <c r="D436" s="466"/>
      <c r="E436" s="466"/>
      <c r="F436" s="595" t="s">
        <v>118</v>
      </c>
      <c r="G436" s="595"/>
      <c r="H436" s="595"/>
      <c r="I436" s="108">
        <v>905</v>
      </c>
      <c r="J436" s="110">
        <v>1006</v>
      </c>
      <c r="K436" s="124">
        <v>5140114</v>
      </c>
      <c r="L436" s="108">
        <v>0</v>
      </c>
      <c r="M436" s="122">
        <v>99</v>
      </c>
      <c r="N436" s="122">
        <v>0</v>
      </c>
      <c r="O436" s="121">
        <v>0</v>
      </c>
    </row>
    <row r="437" spans="1:15" ht="17.25" customHeight="1">
      <c r="A437" s="111"/>
      <c r="B437" s="464"/>
      <c r="C437" s="465"/>
      <c r="D437" s="466"/>
      <c r="E437" s="466"/>
      <c r="F437" s="466"/>
      <c r="G437" s="596" t="s">
        <v>358</v>
      </c>
      <c r="H437" s="596"/>
      <c r="I437" s="108">
        <v>905</v>
      </c>
      <c r="J437" s="110">
        <v>1006</v>
      </c>
      <c r="K437" s="124">
        <v>5140114</v>
      </c>
      <c r="L437" s="108">
        <v>500</v>
      </c>
      <c r="M437" s="122">
        <v>99</v>
      </c>
      <c r="N437" s="122">
        <v>0</v>
      </c>
      <c r="O437" s="121">
        <v>0</v>
      </c>
    </row>
    <row r="438" spans="1:15" ht="44.25" customHeight="1">
      <c r="A438" s="111"/>
      <c r="B438" s="464"/>
      <c r="C438" s="465"/>
      <c r="D438" s="466"/>
      <c r="E438" s="466"/>
      <c r="F438" s="595" t="s">
        <v>537</v>
      </c>
      <c r="G438" s="595"/>
      <c r="H438" s="595"/>
      <c r="I438" s="108">
        <v>905</v>
      </c>
      <c r="J438" s="110">
        <v>1006</v>
      </c>
      <c r="K438" s="124">
        <v>5140116</v>
      </c>
      <c r="L438" s="108">
        <v>0</v>
      </c>
      <c r="M438" s="122">
        <v>758</v>
      </c>
      <c r="N438" s="122">
        <v>0</v>
      </c>
      <c r="O438" s="121">
        <v>0</v>
      </c>
    </row>
    <row r="439" spans="1:15" ht="15.75" customHeight="1">
      <c r="A439" s="111"/>
      <c r="B439" s="464"/>
      <c r="C439" s="465"/>
      <c r="D439" s="466"/>
      <c r="E439" s="466"/>
      <c r="F439" s="466"/>
      <c r="G439" s="596" t="s">
        <v>62</v>
      </c>
      <c r="H439" s="596"/>
      <c r="I439" s="108">
        <v>905</v>
      </c>
      <c r="J439" s="110">
        <v>1006</v>
      </c>
      <c r="K439" s="124">
        <v>5140116</v>
      </c>
      <c r="L439" s="108">
        <v>5</v>
      </c>
      <c r="M439" s="122">
        <v>758</v>
      </c>
      <c r="N439" s="122">
        <v>0</v>
      </c>
      <c r="O439" s="121">
        <v>0</v>
      </c>
    </row>
    <row r="440" spans="1:15" ht="30.75" customHeight="1">
      <c r="A440" s="111"/>
      <c r="B440" s="464"/>
      <c r="C440" s="465"/>
      <c r="D440" s="466"/>
      <c r="E440" s="466"/>
      <c r="F440" s="595" t="s">
        <v>536</v>
      </c>
      <c r="G440" s="595"/>
      <c r="H440" s="595"/>
      <c r="I440" s="108">
        <v>905</v>
      </c>
      <c r="J440" s="110">
        <v>1006</v>
      </c>
      <c r="K440" s="124">
        <v>5140117</v>
      </c>
      <c r="L440" s="108">
        <v>0</v>
      </c>
      <c r="M440" s="122">
        <v>13.4166</v>
      </c>
      <c r="N440" s="122">
        <v>0</v>
      </c>
      <c r="O440" s="121">
        <v>0</v>
      </c>
    </row>
    <row r="441" spans="1:15" ht="16.5" customHeight="1">
      <c r="A441" s="111"/>
      <c r="B441" s="464"/>
      <c r="C441" s="465"/>
      <c r="D441" s="466"/>
      <c r="E441" s="466"/>
      <c r="F441" s="466"/>
      <c r="G441" s="596" t="s">
        <v>62</v>
      </c>
      <c r="H441" s="596"/>
      <c r="I441" s="116">
        <v>905</v>
      </c>
      <c r="J441" s="118">
        <v>1006</v>
      </c>
      <c r="K441" s="132">
        <v>5140117</v>
      </c>
      <c r="L441" s="116">
        <v>5</v>
      </c>
      <c r="M441" s="131">
        <v>13.4166</v>
      </c>
      <c r="N441" s="131">
        <v>0</v>
      </c>
      <c r="O441" s="130">
        <v>0</v>
      </c>
    </row>
    <row r="442" spans="1:15" ht="32.25" customHeight="1">
      <c r="A442" s="120" t="s">
        <v>119</v>
      </c>
      <c r="B442" s="597" t="s">
        <v>120</v>
      </c>
      <c r="C442" s="597"/>
      <c r="D442" s="597"/>
      <c r="E442" s="597"/>
      <c r="F442" s="597"/>
      <c r="G442" s="597"/>
      <c r="H442" s="597"/>
      <c r="I442" s="127">
        <v>906</v>
      </c>
      <c r="J442" s="129">
        <v>0</v>
      </c>
      <c r="K442" s="128">
        <v>0</v>
      </c>
      <c r="L442" s="127">
        <v>0</v>
      </c>
      <c r="M442" s="126">
        <v>23479</v>
      </c>
      <c r="N442" s="126">
        <v>15361</v>
      </c>
      <c r="O442" s="125">
        <v>0</v>
      </c>
    </row>
    <row r="443" spans="1:15" ht="63" customHeight="1">
      <c r="A443" s="120"/>
      <c r="B443" s="464"/>
      <c r="C443" s="594" t="s">
        <v>121</v>
      </c>
      <c r="D443" s="594"/>
      <c r="E443" s="594"/>
      <c r="F443" s="594"/>
      <c r="G443" s="594"/>
      <c r="H443" s="594"/>
      <c r="I443" s="108">
        <v>906</v>
      </c>
      <c r="J443" s="110">
        <v>103</v>
      </c>
      <c r="K443" s="124">
        <v>0</v>
      </c>
      <c r="L443" s="108">
        <v>0</v>
      </c>
      <c r="M443" s="122">
        <v>22562</v>
      </c>
      <c r="N443" s="122">
        <v>15361</v>
      </c>
      <c r="O443" s="121">
        <v>0</v>
      </c>
    </row>
    <row r="444" spans="1:15" ht="16.5" customHeight="1">
      <c r="A444" s="120"/>
      <c r="B444" s="464"/>
      <c r="C444" s="465"/>
      <c r="D444" s="595" t="s">
        <v>356</v>
      </c>
      <c r="E444" s="595"/>
      <c r="F444" s="595"/>
      <c r="G444" s="595"/>
      <c r="H444" s="595"/>
      <c r="I444" s="108">
        <v>906</v>
      </c>
      <c r="J444" s="110">
        <v>103</v>
      </c>
      <c r="K444" s="124">
        <v>20000</v>
      </c>
      <c r="L444" s="108">
        <v>0</v>
      </c>
      <c r="M444" s="122">
        <v>22562</v>
      </c>
      <c r="N444" s="122">
        <v>15361</v>
      </c>
      <c r="O444" s="121">
        <v>0</v>
      </c>
    </row>
    <row r="445" spans="1:15" ht="16.5" customHeight="1">
      <c r="A445" s="120"/>
      <c r="B445" s="464"/>
      <c r="C445" s="465"/>
      <c r="D445" s="466"/>
      <c r="E445" s="595" t="s">
        <v>357</v>
      </c>
      <c r="F445" s="595"/>
      <c r="G445" s="595"/>
      <c r="H445" s="595"/>
      <c r="I445" s="108">
        <v>906</v>
      </c>
      <c r="J445" s="110">
        <v>103</v>
      </c>
      <c r="K445" s="124">
        <v>20400</v>
      </c>
      <c r="L445" s="108">
        <v>0</v>
      </c>
      <c r="M445" s="122">
        <v>16515</v>
      </c>
      <c r="N445" s="122">
        <v>9990</v>
      </c>
      <c r="O445" s="121">
        <v>0</v>
      </c>
    </row>
    <row r="446" spans="1:15" ht="29.25" customHeight="1">
      <c r="A446" s="120"/>
      <c r="B446" s="464"/>
      <c r="C446" s="465"/>
      <c r="D446" s="466"/>
      <c r="E446" s="466"/>
      <c r="F446" s="595" t="s">
        <v>122</v>
      </c>
      <c r="G446" s="595"/>
      <c r="H446" s="595"/>
      <c r="I446" s="108">
        <v>906</v>
      </c>
      <c r="J446" s="110">
        <v>103</v>
      </c>
      <c r="K446" s="124">
        <v>20406</v>
      </c>
      <c r="L446" s="108">
        <v>0</v>
      </c>
      <c r="M446" s="122">
        <v>16515</v>
      </c>
      <c r="N446" s="122">
        <v>9990</v>
      </c>
      <c r="O446" s="121">
        <v>0</v>
      </c>
    </row>
    <row r="447" spans="1:15" ht="15.75" customHeight="1">
      <c r="A447" s="120"/>
      <c r="B447" s="464"/>
      <c r="C447" s="465"/>
      <c r="D447" s="466"/>
      <c r="E447" s="466"/>
      <c r="F447" s="466"/>
      <c r="G447" s="596" t="s">
        <v>358</v>
      </c>
      <c r="H447" s="596"/>
      <c r="I447" s="108">
        <v>906</v>
      </c>
      <c r="J447" s="110">
        <v>103</v>
      </c>
      <c r="K447" s="124">
        <v>20406</v>
      </c>
      <c r="L447" s="108">
        <v>500</v>
      </c>
      <c r="M447" s="122">
        <v>16515</v>
      </c>
      <c r="N447" s="122">
        <v>9990</v>
      </c>
      <c r="O447" s="121">
        <v>0</v>
      </c>
    </row>
    <row r="448" spans="1:15" ht="27.75" customHeight="1">
      <c r="A448" s="120"/>
      <c r="B448" s="464"/>
      <c r="C448" s="465"/>
      <c r="D448" s="466"/>
      <c r="E448" s="595" t="s">
        <v>123</v>
      </c>
      <c r="F448" s="595"/>
      <c r="G448" s="595"/>
      <c r="H448" s="595"/>
      <c r="I448" s="108">
        <v>906</v>
      </c>
      <c r="J448" s="110">
        <v>103</v>
      </c>
      <c r="K448" s="124">
        <v>21100</v>
      </c>
      <c r="L448" s="108">
        <v>0</v>
      </c>
      <c r="M448" s="122">
        <v>2373</v>
      </c>
      <c r="N448" s="122">
        <v>2115</v>
      </c>
      <c r="O448" s="121">
        <v>0</v>
      </c>
    </row>
    <row r="449" spans="1:15" ht="15" customHeight="1">
      <c r="A449" s="120"/>
      <c r="B449" s="464"/>
      <c r="C449" s="465"/>
      <c r="D449" s="466"/>
      <c r="E449" s="466"/>
      <c r="F449" s="466"/>
      <c r="G449" s="596" t="s">
        <v>358</v>
      </c>
      <c r="H449" s="596"/>
      <c r="I449" s="108">
        <v>906</v>
      </c>
      <c r="J449" s="110">
        <v>103</v>
      </c>
      <c r="K449" s="124">
        <v>21100</v>
      </c>
      <c r="L449" s="108">
        <v>500</v>
      </c>
      <c r="M449" s="122">
        <v>2373</v>
      </c>
      <c r="N449" s="122">
        <v>2115</v>
      </c>
      <c r="O449" s="121">
        <v>0</v>
      </c>
    </row>
    <row r="450" spans="1:15" ht="30" customHeight="1">
      <c r="A450" s="120"/>
      <c r="B450" s="464"/>
      <c r="C450" s="465"/>
      <c r="D450" s="466"/>
      <c r="E450" s="595" t="s">
        <v>124</v>
      </c>
      <c r="F450" s="595"/>
      <c r="G450" s="595"/>
      <c r="H450" s="595"/>
      <c r="I450" s="108">
        <v>906</v>
      </c>
      <c r="J450" s="110">
        <v>103</v>
      </c>
      <c r="K450" s="124">
        <v>21200</v>
      </c>
      <c r="L450" s="108">
        <v>0</v>
      </c>
      <c r="M450" s="122">
        <v>3674</v>
      </c>
      <c r="N450" s="122">
        <v>3256</v>
      </c>
      <c r="O450" s="121">
        <v>0</v>
      </c>
    </row>
    <row r="451" spans="1:15" ht="15" customHeight="1">
      <c r="A451" s="120"/>
      <c r="B451" s="464"/>
      <c r="C451" s="465"/>
      <c r="D451" s="466"/>
      <c r="E451" s="466"/>
      <c r="F451" s="466"/>
      <c r="G451" s="596" t="s">
        <v>358</v>
      </c>
      <c r="H451" s="596"/>
      <c r="I451" s="108">
        <v>906</v>
      </c>
      <c r="J451" s="110">
        <v>103</v>
      </c>
      <c r="K451" s="124">
        <v>21200</v>
      </c>
      <c r="L451" s="108">
        <v>500</v>
      </c>
      <c r="M451" s="122">
        <v>3674</v>
      </c>
      <c r="N451" s="122">
        <v>3256</v>
      </c>
      <c r="O451" s="121">
        <v>0</v>
      </c>
    </row>
    <row r="452" spans="1:15" ht="15" customHeight="1">
      <c r="A452" s="120"/>
      <c r="B452" s="464"/>
      <c r="C452" s="594" t="s">
        <v>366</v>
      </c>
      <c r="D452" s="594"/>
      <c r="E452" s="594"/>
      <c r="F452" s="594"/>
      <c r="G452" s="594"/>
      <c r="H452" s="594"/>
      <c r="I452" s="108">
        <v>906</v>
      </c>
      <c r="J452" s="110">
        <v>114</v>
      </c>
      <c r="K452" s="124">
        <v>0</v>
      </c>
      <c r="L452" s="108">
        <v>0</v>
      </c>
      <c r="M452" s="122">
        <v>917</v>
      </c>
      <c r="N452" s="122">
        <v>0</v>
      </c>
      <c r="O452" s="121">
        <v>0</v>
      </c>
    </row>
    <row r="453" spans="1:15" ht="30" customHeight="1">
      <c r="A453" s="120"/>
      <c r="B453" s="464"/>
      <c r="C453" s="465"/>
      <c r="D453" s="595" t="s">
        <v>367</v>
      </c>
      <c r="E453" s="595"/>
      <c r="F453" s="595"/>
      <c r="G453" s="595"/>
      <c r="H453" s="595"/>
      <c r="I453" s="108">
        <v>906</v>
      </c>
      <c r="J453" s="110">
        <v>114</v>
      </c>
      <c r="K453" s="124">
        <v>920000</v>
      </c>
      <c r="L453" s="108">
        <v>0</v>
      </c>
      <c r="M453" s="122">
        <v>917</v>
      </c>
      <c r="N453" s="122">
        <v>0</v>
      </c>
      <c r="O453" s="121">
        <v>0</v>
      </c>
    </row>
    <row r="454" spans="1:15" ht="15.75" customHeight="1">
      <c r="A454" s="120"/>
      <c r="B454" s="464"/>
      <c r="C454" s="465"/>
      <c r="D454" s="466"/>
      <c r="E454" s="595" t="s">
        <v>368</v>
      </c>
      <c r="F454" s="595"/>
      <c r="G454" s="595"/>
      <c r="H454" s="595"/>
      <c r="I454" s="108">
        <v>906</v>
      </c>
      <c r="J454" s="110">
        <v>114</v>
      </c>
      <c r="K454" s="124">
        <v>920300</v>
      </c>
      <c r="L454" s="108">
        <v>0</v>
      </c>
      <c r="M454" s="122">
        <v>917</v>
      </c>
      <c r="N454" s="122">
        <v>0</v>
      </c>
      <c r="O454" s="121">
        <v>0</v>
      </c>
    </row>
    <row r="455" spans="1:15" ht="45.75" customHeight="1">
      <c r="A455" s="120"/>
      <c r="B455" s="464"/>
      <c r="C455" s="465"/>
      <c r="D455" s="466"/>
      <c r="E455" s="466"/>
      <c r="F455" s="595" t="s">
        <v>389</v>
      </c>
      <c r="G455" s="595"/>
      <c r="H455" s="595"/>
      <c r="I455" s="108">
        <v>906</v>
      </c>
      <c r="J455" s="110">
        <v>114</v>
      </c>
      <c r="K455" s="124">
        <v>920364</v>
      </c>
      <c r="L455" s="108">
        <v>0</v>
      </c>
      <c r="M455" s="122">
        <v>917</v>
      </c>
      <c r="N455" s="122">
        <v>0</v>
      </c>
      <c r="O455" s="121">
        <v>0</v>
      </c>
    </row>
    <row r="456" spans="1:15" ht="15" customHeight="1">
      <c r="A456" s="120"/>
      <c r="B456" s="464"/>
      <c r="C456" s="465"/>
      <c r="D456" s="466"/>
      <c r="E456" s="466"/>
      <c r="F456" s="466"/>
      <c r="G456" s="596" t="s">
        <v>358</v>
      </c>
      <c r="H456" s="596"/>
      <c r="I456" s="108">
        <v>906</v>
      </c>
      <c r="J456" s="110">
        <v>114</v>
      </c>
      <c r="K456" s="124">
        <v>920364</v>
      </c>
      <c r="L456" s="108">
        <v>500</v>
      </c>
      <c r="M456" s="122">
        <v>917</v>
      </c>
      <c r="N456" s="122">
        <v>0</v>
      </c>
      <c r="O456" s="121">
        <v>0</v>
      </c>
    </row>
    <row r="457" spans="1:15" ht="32.25" customHeight="1">
      <c r="A457" s="120" t="s">
        <v>125</v>
      </c>
      <c r="B457" s="597" t="s">
        <v>126</v>
      </c>
      <c r="C457" s="597"/>
      <c r="D457" s="597"/>
      <c r="E457" s="597"/>
      <c r="F457" s="597"/>
      <c r="G457" s="597"/>
      <c r="H457" s="597"/>
      <c r="I457" s="127">
        <v>907</v>
      </c>
      <c r="J457" s="129">
        <v>0</v>
      </c>
      <c r="K457" s="128">
        <v>0</v>
      </c>
      <c r="L457" s="127">
        <v>0</v>
      </c>
      <c r="M457" s="126">
        <v>15226.05342</v>
      </c>
      <c r="N457" s="126">
        <v>9738.42842</v>
      </c>
      <c r="O457" s="125">
        <v>0</v>
      </c>
    </row>
    <row r="458" spans="1:15" ht="46.5" customHeight="1">
      <c r="A458" s="120"/>
      <c r="B458" s="464"/>
      <c r="C458" s="594" t="s">
        <v>355</v>
      </c>
      <c r="D458" s="594"/>
      <c r="E458" s="594"/>
      <c r="F458" s="594"/>
      <c r="G458" s="594"/>
      <c r="H458" s="594"/>
      <c r="I458" s="108">
        <v>907</v>
      </c>
      <c r="J458" s="110">
        <v>106</v>
      </c>
      <c r="K458" s="124">
        <v>0</v>
      </c>
      <c r="L458" s="108">
        <v>0</v>
      </c>
      <c r="M458" s="122">
        <v>15226.05342</v>
      </c>
      <c r="N458" s="122">
        <v>9738.42842</v>
      </c>
      <c r="O458" s="121">
        <v>0</v>
      </c>
    </row>
    <row r="459" spans="1:15" ht="15.75" customHeight="1">
      <c r="A459" s="120"/>
      <c r="B459" s="464"/>
      <c r="C459" s="465"/>
      <c r="D459" s="595" t="s">
        <v>356</v>
      </c>
      <c r="E459" s="595"/>
      <c r="F459" s="595"/>
      <c r="G459" s="595"/>
      <c r="H459" s="595"/>
      <c r="I459" s="108">
        <v>907</v>
      </c>
      <c r="J459" s="110">
        <v>106</v>
      </c>
      <c r="K459" s="124">
        <v>20000</v>
      </c>
      <c r="L459" s="108">
        <v>0</v>
      </c>
      <c r="M459" s="122">
        <v>15226.05342</v>
      </c>
      <c r="N459" s="122">
        <v>9738.42842</v>
      </c>
      <c r="O459" s="121">
        <v>0</v>
      </c>
    </row>
    <row r="460" spans="1:15" ht="15.75" customHeight="1">
      <c r="A460" s="120"/>
      <c r="B460" s="464"/>
      <c r="C460" s="465"/>
      <c r="D460" s="466"/>
      <c r="E460" s="595" t="s">
        <v>357</v>
      </c>
      <c r="F460" s="595"/>
      <c r="G460" s="595"/>
      <c r="H460" s="595"/>
      <c r="I460" s="108">
        <v>907</v>
      </c>
      <c r="J460" s="110">
        <v>106</v>
      </c>
      <c r="K460" s="124">
        <v>20400</v>
      </c>
      <c r="L460" s="108">
        <v>0</v>
      </c>
      <c r="M460" s="122">
        <v>13660.405349999999</v>
      </c>
      <c r="N460" s="122">
        <v>8541.40142</v>
      </c>
      <c r="O460" s="121">
        <v>0</v>
      </c>
    </row>
    <row r="461" spans="1:15" ht="30" customHeight="1">
      <c r="A461" s="120"/>
      <c r="B461" s="464"/>
      <c r="C461" s="465"/>
      <c r="D461" s="466"/>
      <c r="E461" s="466"/>
      <c r="F461" s="595" t="s">
        <v>127</v>
      </c>
      <c r="G461" s="595"/>
      <c r="H461" s="595"/>
      <c r="I461" s="108">
        <v>907</v>
      </c>
      <c r="J461" s="110">
        <v>106</v>
      </c>
      <c r="K461" s="124">
        <v>20403</v>
      </c>
      <c r="L461" s="108">
        <v>0</v>
      </c>
      <c r="M461" s="122">
        <v>13660.405349999999</v>
      </c>
      <c r="N461" s="122">
        <v>8541.40142</v>
      </c>
      <c r="O461" s="121">
        <v>0</v>
      </c>
    </row>
    <row r="462" spans="1:15" ht="16.5" customHeight="1">
      <c r="A462" s="120"/>
      <c r="B462" s="464"/>
      <c r="C462" s="465"/>
      <c r="D462" s="466"/>
      <c r="E462" s="466"/>
      <c r="F462" s="466"/>
      <c r="G462" s="596" t="s">
        <v>358</v>
      </c>
      <c r="H462" s="596"/>
      <c r="I462" s="116">
        <v>907</v>
      </c>
      <c r="J462" s="118">
        <v>106</v>
      </c>
      <c r="K462" s="132">
        <v>20403</v>
      </c>
      <c r="L462" s="116">
        <v>500</v>
      </c>
      <c r="M462" s="131">
        <v>13660.405349999999</v>
      </c>
      <c r="N462" s="131">
        <v>8541.40142</v>
      </c>
      <c r="O462" s="130">
        <v>0</v>
      </c>
    </row>
    <row r="463" spans="1:15" ht="30" customHeight="1">
      <c r="A463" s="120"/>
      <c r="B463" s="464"/>
      <c r="C463" s="465"/>
      <c r="D463" s="466"/>
      <c r="E463" s="595" t="s">
        <v>535</v>
      </c>
      <c r="F463" s="595"/>
      <c r="G463" s="595"/>
      <c r="H463" s="595"/>
      <c r="I463" s="108">
        <v>907</v>
      </c>
      <c r="J463" s="110">
        <v>106</v>
      </c>
      <c r="K463" s="124">
        <v>22500</v>
      </c>
      <c r="L463" s="108">
        <v>0</v>
      </c>
      <c r="M463" s="122">
        <v>1565.64807</v>
      </c>
      <c r="N463" s="122">
        <v>1197.027</v>
      </c>
      <c r="O463" s="121">
        <v>0</v>
      </c>
    </row>
    <row r="464" spans="1:15" ht="18" customHeight="1">
      <c r="A464" s="120"/>
      <c r="B464" s="464"/>
      <c r="C464" s="465"/>
      <c r="D464" s="466"/>
      <c r="E464" s="466"/>
      <c r="F464" s="595" t="s">
        <v>128</v>
      </c>
      <c r="G464" s="595"/>
      <c r="H464" s="595"/>
      <c r="I464" s="108">
        <v>907</v>
      </c>
      <c r="J464" s="110">
        <v>106</v>
      </c>
      <c r="K464" s="124">
        <v>22503</v>
      </c>
      <c r="L464" s="108">
        <v>0</v>
      </c>
      <c r="M464" s="122">
        <v>1565.64807</v>
      </c>
      <c r="N464" s="122">
        <v>1197.027</v>
      </c>
      <c r="O464" s="121">
        <v>0</v>
      </c>
    </row>
    <row r="465" spans="1:15" ht="18" customHeight="1">
      <c r="A465" s="120"/>
      <c r="B465" s="464"/>
      <c r="C465" s="465"/>
      <c r="D465" s="466"/>
      <c r="E465" s="466"/>
      <c r="F465" s="466"/>
      <c r="G465" s="596" t="s">
        <v>358</v>
      </c>
      <c r="H465" s="596"/>
      <c r="I465" s="108">
        <v>907</v>
      </c>
      <c r="J465" s="110">
        <v>106</v>
      </c>
      <c r="K465" s="124">
        <v>22503</v>
      </c>
      <c r="L465" s="108">
        <v>500</v>
      </c>
      <c r="M465" s="122">
        <v>1565.64807</v>
      </c>
      <c r="N465" s="122">
        <v>1197.027</v>
      </c>
      <c r="O465" s="121">
        <v>0</v>
      </c>
    </row>
    <row r="466" spans="1:15" ht="27" customHeight="1">
      <c r="A466" s="120" t="s">
        <v>129</v>
      </c>
      <c r="B466" s="597" t="s">
        <v>130</v>
      </c>
      <c r="C466" s="597"/>
      <c r="D466" s="597"/>
      <c r="E466" s="597"/>
      <c r="F466" s="597"/>
      <c r="G466" s="597"/>
      <c r="H466" s="597"/>
      <c r="I466" s="127">
        <v>913</v>
      </c>
      <c r="J466" s="129">
        <v>0</v>
      </c>
      <c r="K466" s="128">
        <v>0</v>
      </c>
      <c r="L466" s="127">
        <v>0</v>
      </c>
      <c r="M466" s="126">
        <v>8337.21883</v>
      </c>
      <c r="N466" s="126">
        <v>0</v>
      </c>
      <c r="O466" s="125">
        <v>0</v>
      </c>
    </row>
    <row r="467" spans="1:15" ht="30.75" customHeight="1">
      <c r="A467" s="120"/>
      <c r="B467" s="464"/>
      <c r="C467" s="594" t="s">
        <v>403</v>
      </c>
      <c r="D467" s="594"/>
      <c r="E467" s="594"/>
      <c r="F467" s="594"/>
      <c r="G467" s="594"/>
      <c r="H467" s="594"/>
      <c r="I467" s="108">
        <v>913</v>
      </c>
      <c r="J467" s="110">
        <v>806</v>
      </c>
      <c r="K467" s="124">
        <v>0</v>
      </c>
      <c r="L467" s="108">
        <v>0</v>
      </c>
      <c r="M467" s="122">
        <v>8337.21883</v>
      </c>
      <c r="N467" s="122">
        <v>0</v>
      </c>
      <c r="O467" s="121">
        <v>0</v>
      </c>
    </row>
    <row r="468" spans="1:15" ht="60" customHeight="1">
      <c r="A468" s="120"/>
      <c r="B468" s="464"/>
      <c r="C468" s="465"/>
      <c r="D468" s="595" t="s">
        <v>131</v>
      </c>
      <c r="E468" s="595"/>
      <c r="F468" s="595"/>
      <c r="G468" s="595"/>
      <c r="H468" s="595"/>
      <c r="I468" s="108">
        <v>913</v>
      </c>
      <c r="J468" s="110">
        <v>806</v>
      </c>
      <c r="K468" s="124">
        <v>4520000</v>
      </c>
      <c r="L468" s="108">
        <v>0</v>
      </c>
      <c r="M468" s="122">
        <v>8337.21883</v>
      </c>
      <c r="N468" s="122">
        <v>0</v>
      </c>
      <c r="O468" s="121">
        <v>0</v>
      </c>
    </row>
    <row r="469" spans="1:15" ht="15.75" customHeight="1">
      <c r="A469" s="120"/>
      <c r="B469" s="464"/>
      <c r="C469" s="465"/>
      <c r="D469" s="466"/>
      <c r="E469" s="595" t="s">
        <v>391</v>
      </c>
      <c r="F469" s="595"/>
      <c r="G469" s="595"/>
      <c r="H469" s="595"/>
      <c r="I469" s="108">
        <v>913</v>
      </c>
      <c r="J469" s="110">
        <v>806</v>
      </c>
      <c r="K469" s="124">
        <v>4529900</v>
      </c>
      <c r="L469" s="108">
        <v>0</v>
      </c>
      <c r="M469" s="122">
        <v>8337.21883</v>
      </c>
      <c r="N469" s="122">
        <v>0</v>
      </c>
      <c r="O469" s="121">
        <v>0</v>
      </c>
    </row>
    <row r="470" spans="1:15" ht="15.75" customHeight="1">
      <c r="A470" s="120"/>
      <c r="B470" s="464"/>
      <c r="C470" s="465"/>
      <c r="D470" s="466"/>
      <c r="E470" s="466"/>
      <c r="F470" s="595" t="s">
        <v>132</v>
      </c>
      <c r="G470" s="595"/>
      <c r="H470" s="595"/>
      <c r="I470" s="108">
        <v>913</v>
      </c>
      <c r="J470" s="110">
        <v>806</v>
      </c>
      <c r="K470" s="124">
        <v>4529902</v>
      </c>
      <c r="L470" s="108">
        <v>0</v>
      </c>
      <c r="M470" s="122">
        <v>8337.21883</v>
      </c>
      <c r="N470" s="122">
        <v>0</v>
      </c>
      <c r="O470" s="121">
        <v>0</v>
      </c>
    </row>
    <row r="471" spans="1:15" ht="15.75" customHeight="1">
      <c r="A471" s="120"/>
      <c r="B471" s="464"/>
      <c r="C471" s="465"/>
      <c r="D471" s="466"/>
      <c r="E471" s="466"/>
      <c r="F471" s="466"/>
      <c r="G471" s="596" t="s">
        <v>358</v>
      </c>
      <c r="H471" s="596"/>
      <c r="I471" s="108">
        <v>913</v>
      </c>
      <c r="J471" s="110">
        <v>806</v>
      </c>
      <c r="K471" s="124">
        <v>4529902</v>
      </c>
      <c r="L471" s="108">
        <v>500</v>
      </c>
      <c r="M471" s="122">
        <v>8337.21883</v>
      </c>
      <c r="N471" s="122">
        <v>0</v>
      </c>
      <c r="O471" s="121">
        <v>0</v>
      </c>
    </row>
    <row r="472" spans="1:15" ht="31.5" customHeight="1">
      <c r="A472" s="120" t="s">
        <v>133</v>
      </c>
      <c r="B472" s="597" t="s">
        <v>134</v>
      </c>
      <c r="C472" s="597"/>
      <c r="D472" s="597"/>
      <c r="E472" s="597"/>
      <c r="F472" s="597"/>
      <c r="G472" s="597"/>
      <c r="H472" s="597"/>
      <c r="I472" s="127">
        <v>915</v>
      </c>
      <c r="J472" s="129">
        <v>0</v>
      </c>
      <c r="K472" s="128">
        <v>0</v>
      </c>
      <c r="L472" s="127">
        <v>0</v>
      </c>
      <c r="M472" s="126">
        <v>7940.197619999999</v>
      </c>
      <c r="N472" s="126">
        <v>2980.57</v>
      </c>
      <c r="O472" s="125">
        <v>0</v>
      </c>
    </row>
    <row r="473" spans="1:15" ht="14.25" customHeight="1">
      <c r="A473" s="120"/>
      <c r="B473" s="464"/>
      <c r="C473" s="594" t="s">
        <v>65</v>
      </c>
      <c r="D473" s="594"/>
      <c r="E473" s="594"/>
      <c r="F473" s="594"/>
      <c r="G473" s="594"/>
      <c r="H473" s="594"/>
      <c r="I473" s="108">
        <v>915</v>
      </c>
      <c r="J473" s="110">
        <v>1003</v>
      </c>
      <c r="K473" s="124">
        <v>0</v>
      </c>
      <c r="L473" s="108">
        <v>0</v>
      </c>
      <c r="M473" s="122">
        <v>3780.83802</v>
      </c>
      <c r="N473" s="122">
        <v>0</v>
      </c>
      <c r="O473" s="121">
        <v>0</v>
      </c>
    </row>
    <row r="474" spans="1:15" ht="14.25" customHeight="1">
      <c r="A474" s="120"/>
      <c r="B474" s="464"/>
      <c r="C474" s="465"/>
      <c r="D474" s="595" t="s">
        <v>66</v>
      </c>
      <c r="E474" s="595"/>
      <c r="F474" s="595"/>
      <c r="G474" s="595"/>
      <c r="H474" s="595"/>
      <c r="I474" s="108">
        <v>915</v>
      </c>
      <c r="J474" s="110">
        <v>1003</v>
      </c>
      <c r="K474" s="124">
        <v>5050000</v>
      </c>
      <c r="L474" s="108">
        <v>0</v>
      </c>
      <c r="M474" s="122">
        <v>3780.83802</v>
      </c>
      <c r="N474" s="122">
        <v>0</v>
      </c>
      <c r="O474" s="121">
        <v>0</v>
      </c>
    </row>
    <row r="475" spans="1:15" ht="29.25" customHeight="1">
      <c r="A475" s="120"/>
      <c r="B475" s="464"/>
      <c r="C475" s="465"/>
      <c r="D475" s="466"/>
      <c r="E475" s="595" t="s">
        <v>69</v>
      </c>
      <c r="F475" s="595"/>
      <c r="G475" s="595"/>
      <c r="H475" s="595"/>
      <c r="I475" s="108">
        <v>915</v>
      </c>
      <c r="J475" s="110">
        <v>1003</v>
      </c>
      <c r="K475" s="124">
        <v>5054800</v>
      </c>
      <c r="L475" s="108">
        <v>0</v>
      </c>
      <c r="M475" s="122">
        <v>3780.83802</v>
      </c>
      <c r="N475" s="122">
        <v>0</v>
      </c>
      <c r="O475" s="121">
        <v>0</v>
      </c>
    </row>
    <row r="476" spans="1:15" ht="46.5" customHeight="1">
      <c r="A476" s="120"/>
      <c r="B476" s="464"/>
      <c r="C476" s="465"/>
      <c r="D476" s="466"/>
      <c r="E476" s="466"/>
      <c r="F476" s="595" t="s">
        <v>70</v>
      </c>
      <c r="G476" s="595"/>
      <c r="H476" s="595"/>
      <c r="I476" s="108">
        <v>915</v>
      </c>
      <c r="J476" s="110">
        <v>1003</v>
      </c>
      <c r="K476" s="124">
        <v>5054801</v>
      </c>
      <c r="L476" s="108">
        <v>0</v>
      </c>
      <c r="M476" s="122">
        <v>3780.83802</v>
      </c>
      <c r="N476" s="122">
        <v>0</v>
      </c>
      <c r="O476" s="121">
        <v>0</v>
      </c>
    </row>
    <row r="477" spans="1:15" ht="13.5" customHeight="1">
      <c r="A477" s="120"/>
      <c r="B477" s="464"/>
      <c r="C477" s="465"/>
      <c r="D477" s="466"/>
      <c r="E477" s="466"/>
      <c r="F477" s="466"/>
      <c r="G477" s="596" t="s">
        <v>62</v>
      </c>
      <c r="H477" s="596"/>
      <c r="I477" s="108">
        <v>915</v>
      </c>
      <c r="J477" s="110">
        <v>1003</v>
      </c>
      <c r="K477" s="124">
        <v>5054801</v>
      </c>
      <c r="L477" s="108">
        <v>5</v>
      </c>
      <c r="M477" s="122">
        <v>3780.83802</v>
      </c>
      <c r="N477" s="122">
        <v>0</v>
      </c>
      <c r="O477" s="121">
        <v>0</v>
      </c>
    </row>
    <row r="478" spans="1:15" ht="13.5" customHeight="1">
      <c r="A478" s="120"/>
      <c r="B478" s="464"/>
      <c r="C478" s="594" t="s">
        <v>408</v>
      </c>
      <c r="D478" s="594"/>
      <c r="E478" s="594"/>
      <c r="F478" s="594"/>
      <c r="G478" s="594"/>
      <c r="H478" s="594"/>
      <c r="I478" s="108">
        <v>915</v>
      </c>
      <c r="J478" s="110">
        <v>1006</v>
      </c>
      <c r="K478" s="124">
        <v>0</v>
      </c>
      <c r="L478" s="108">
        <v>0</v>
      </c>
      <c r="M478" s="122">
        <v>4159.3596</v>
      </c>
      <c r="N478" s="122">
        <v>2980.57</v>
      </c>
      <c r="O478" s="121">
        <v>0</v>
      </c>
    </row>
    <row r="479" spans="1:15" ht="13.5" customHeight="1">
      <c r="A479" s="120"/>
      <c r="B479" s="464"/>
      <c r="C479" s="465"/>
      <c r="D479" s="595" t="s">
        <v>356</v>
      </c>
      <c r="E479" s="595"/>
      <c r="F479" s="595"/>
      <c r="G479" s="595"/>
      <c r="H479" s="595"/>
      <c r="I479" s="108">
        <v>915</v>
      </c>
      <c r="J479" s="110">
        <v>1006</v>
      </c>
      <c r="K479" s="124">
        <v>20000</v>
      </c>
      <c r="L479" s="108">
        <v>0</v>
      </c>
      <c r="M479" s="122">
        <v>4096.8972</v>
      </c>
      <c r="N479" s="122">
        <v>2980.57</v>
      </c>
      <c r="O479" s="121">
        <v>0</v>
      </c>
    </row>
    <row r="480" spans="1:15" ht="13.5" customHeight="1">
      <c r="A480" s="120"/>
      <c r="B480" s="464"/>
      <c r="C480" s="465"/>
      <c r="D480" s="466"/>
      <c r="E480" s="595" t="s">
        <v>357</v>
      </c>
      <c r="F480" s="595"/>
      <c r="G480" s="595"/>
      <c r="H480" s="595"/>
      <c r="I480" s="108">
        <v>915</v>
      </c>
      <c r="J480" s="110">
        <v>1006</v>
      </c>
      <c r="K480" s="124">
        <v>20400</v>
      </c>
      <c r="L480" s="108">
        <v>0</v>
      </c>
      <c r="M480" s="122">
        <v>4096.8972</v>
      </c>
      <c r="N480" s="122">
        <v>2980.57</v>
      </c>
      <c r="O480" s="121">
        <v>0</v>
      </c>
    </row>
    <row r="481" spans="1:15" ht="27.75" customHeight="1">
      <c r="A481" s="120"/>
      <c r="B481" s="464"/>
      <c r="C481" s="465"/>
      <c r="D481" s="466"/>
      <c r="E481" s="466"/>
      <c r="F481" s="595" t="s">
        <v>134</v>
      </c>
      <c r="G481" s="595"/>
      <c r="H481" s="595"/>
      <c r="I481" s="108">
        <v>915</v>
      </c>
      <c r="J481" s="110">
        <v>1006</v>
      </c>
      <c r="K481" s="124">
        <v>20411</v>
      </c>
      <c r="L481" s="108">
        <v>0</v>
      </c>
      <c r="M481" s="122">
        <v>4096.8972</v>
      </c>
      <c r="N481" s="122">
        <v>2980.57</v>
      </c>
      <c r="O481" s="121">
        <v>0</v>
      </c>
    </row>
    <row r="482" spans="1:15" ht="15" customHeight="1">
      <c r="A482" s="120"/>
      <c r="B482" s="464"/>
      <c r="C482" s="465"/>
      <c r="D482" s="466"/>
      <c r="E482" s="466"/>
      <c r="F482" s="466"/>
      <c r="G482" s="596" t="s">
        <v>358</v>
      </c>
      <c r="H482" s="596"/>
      <c r="I482" s="108">
        <v>915</v>
      </c>
      <c r="J482" s="110">
        <v>1006</v>
      </c>
      <c r="K482" s="124">
        <v>20411</v>
      </c>
      <c r="L482" s="108">
        <v>500</v>
      </c>
      <c r="M482" s="122">
        <v>4096.8972</v>
      </c>
      <c r="N482" s="122">
        <v>2980.57</v>
      </c>
      <c r="O482" s="121">
        <v>0</v>
      </c>
    </row>
    <row r="483" spans="1:15" ht="28.5" customHeight="1">
      <c r="A483" s="120"/>
      <c r="B483" s="464"/>
      <c r="C483" s="465"/>
      <c r="D483" s="595" t="s">
        <v>409</v>
      </c>
      <c r="E483" s="595"/>
      <c r="F483" s="595"/>
      <c r="G483" s="595"/>
      <c r="H483" s="595"/>
      <c r="I483" s="108">
        <v>915</v>
      </c>
      <c r="J483" s="110">
        <v>1006</v>
      </c>
      <c r="K483" s="124">
        <v>5140000</v>
      </c>
      <c r="L483" s="108">
        <v>0</v>
      </c>
      <c r="M483" s="122">
        <v>62.4624</v>
      </c>
      <c r="N483" s="122">
        <v>0</v>
      </c>
      <c r="O483" s="121">
        <v>0</v>
      </c>
    </row>
    <row r="484" spans="1:15" ht="15" customHeight="1">
      <c r="A484" s="120"/>
      <c r="B484" s="464"/>
      <c r="C484" s="465"/>
      <c r="D484" s="466"/>
      <c r="E484" s="595" t="s">
        <v>410</v>
      </c>
      <c r="F484" s="595"/>
      <c r="G484" s="595"/>
      <c r="H484" s="595"/>
      <c r="I484" s="108">
        <v>915</v>
      </c>
      <c r="J484" s="110">
        <v>1006</v>
      </c>
      <c r="K484" s="124">
        <v>5140100</v>
      </c>
      <c r="L484" s="108">
        <v>0</v>
      </c>
      <c r="M484" s="122">
        <v>62.4624</v>
      </c>
      <c r="N484" s="122">
        <v>0</v>
      </c>
      <c r="O484" s="121">
        <v>0</v>
      </c>
    </row>
    <row r="485" spans="1:15" ht="15" customHeight="1">
      <c r="A485" s="120"/>
      <c r="B485" s="464"/>
      <c r="C485" s="465"/>
      <c r="D485" s="466"/>
      <c r="E485" s="466"/>
      <c r="F485" s="595" t="s">
        <v>708</v>
      </c>
      <c r="G485" s="595"/>
      <c r="H485" s="595"/>
      <c r="I485" s="108">
        <v>915</v>
      </c>
      <c r="J485" s="110">
        <v>1006</v>
      </c>
      <c r="K485" s="124">
        <v>5140103</v>
      </c>
      <c r="L485" s="108">
        <v>0</v>
      </c>
      <c r="M485" s="122">
        <v>1.96803</v>
      </c>
      <c r="N485" s="122">
        <v>0</v>
      </c>
      <c r="O485" s="121">
        <v>0</v>
      </c>
    </row>
    <row r="486" spans="1:15" ht="15" customHeight="1">
      <c r="A486" s="120"/>
      <c r="B486" s="464"/>
      <c r="C486" s="465"/>
      <c r="D486" s="466"/>
      <c r="E486" s="466"/>
      <c r="F486" s="466"/>
      <c r="G486" s="596" t="s">
        <v>358</v>
      </c>
      <c r="H486" s="596"/>
      <c r="I486" s="108">
        <v>915</v>
      </c>
      <c r="J486" s="110">
        <v>1006</v>
      </c>
      <c r="K486" s="124">
        <v>5140103</v>
      </c>
      <c r="L486" s="108">
        <v>500</v>
      </c>
      <c r="M486" s="122">
        <v>1.96803</v>
      </c>
      <c r="N486" s="122">
        <v>0</v>
      </c>
      <c r="O486" s="121">
        <v>0</v>
      </c>
    </row>
    <row r="487" spans="1:15" ht="46.5" customHeight="1">
      <c r="A487" s="120"/>
      <c r="B487" s="464"/>
      <c r="C487" s="465"/>
      <c r="D487" s="466"/>
      <c r="E487" s="466"/>
      <c r="F487" s="595" t="s">
        <v>135</v>
      </c>
      <c r="G487" s="595"/>
      <c r="H487" s="595"/>
      <c r="I487" s="108">
        <v>915</v>
      </c>
      <c r="J487" s="110">
        <v>1006</v>
      </c>
      <c r="K487" s="124">
        <v>5140105</v>
      </c>
      <c r="L487" s="108">
        <v>0</v>
      </c>
      <c r="M487" s="122">
        <v>40.80619</v>
      </c>
      <c r="N487" s="122">
        <v>0</v>
      </c>
      <c r="O487" s="121">
        <v>0</v>
      </c>
    </row>
    <row r="488" spans="1:15" ht="14.25" customHeight="1">
      <c r="A488" s="120"/>
      <c r="B488" s="464"/>
      <c r="C488" s="465"/>
      <c r="D488" s="466"/>
      <c r="E488" s="466"/>
      <c r="F488" s="466"/>
      <c r="G488" s="596" t="s">
        <v>358</v>
      </c>
      <c r="H488" s="596"/>
      <c r="I488" s="108">
        <v>915</v>
      </c>
      <c r="J488" s="110">
        <v>1006</v>
      </c>
      <c r="K488" s="124">
        <v>5140105</v>
      </c>
      <c r="L488" s="108">
        <v>500</v>
      </c>
      <c r="M488" s="122">
        <v>40.80619</v>
      </c>
      <c r="N488" s="122">
        <v>0</v>
      </c>
      <c r="O488" s="121">
        <v>0</v>
      </c>
    </row>
    <row r="489" spans="1:15" ht="60.75" customHeight="1">
      <c r="A489" s="120"/>
      <c r="B489" s="464"/>
      <c r="C489" s="465"/>
      <c r="D489" s="466"/>
      <c r="E489" s="466"/>
      <c r="F489" s="595" t="s">
        <v>709</v>
      </c>
      <c r="G489" s="595"/>
      <c r="H489" s="595"/>
      <c r="I489" s="108">
        <v>915</v>
      </c>
      <c r="J489" s="110">
        <v>1006</v>
      </c>
      <c r="K489" s="124">
        <v>5140106</v>
      </c>
      <c r="L489" s="108">
        <v>0</v>
      </c>
      <c r="M489" s="122">
        <v>19.68818</v>
      </c>
      <c r="N489" s="122">
        <v>0</v>
      </c>
      <c r="O489" s="121">
        <v>0</v>
      </c>
    </row>
    <row r="490" spans="1:15" ht="15" customHeight="1">
      <c r="A490" s="120"/>
      <c r="B490" s="464"/>
      <c r="C490" s="465"/>
      <c r="D490" s="466"/>
      <c r="E490" s="466"/>
      <c r="F490" s="466"/>
      <c r="G490" s="596" t="s">
        <v>358</v>
      </c>
      <c r="H490" s="596"/>
      <c r="I490" s="108">
        <v>915</v>
      </c>
      <c r="J490" s="110">
        <v>1006</v>
      </c>
      <c r="K490" s="124">
        <v>5140106</v>
      </c>
      <c r="L490" s="108">
        <v>500</v>
      </c>
      <c r="M490" s="122">
        <v>19.68818</v>
      </c>
      <c r="N490" s="122">
        <v>0</v>
      </c>
      <c r="O490" s="121">
        <v>0</v>
      </c>
    </row>
    <row r="491" spans="1:15" ht="32.25" customHeight="1">
      <c r="A491" s="120" t="s">
        <v>136</v>
      </c>
      <c r="B491" s="597" t="s">
        <v>137</v>
      </c>
      <c r="C491" s="597"/>
      <c r="D491" s="597"/>
      <c r="E491" s="597"/>
      <c r="F491" s="597"/>
      <c r="G491" s="597"/>
      <c r="H491" s="597"/>
      <c r="I491" s="127">
        <v>917</v>
      </c>
      <c r="J491" s="129">
        <v>0</v>
      </c>
      <c r="K491" s="128">
        <v>0</v>
      </c>
      <c r="L491" s="127">
        <v>0</v>
      </c>
      <c r="M491" s="126">
        <v>1606.83399</v>
      </c>
      <c r="N491" s="126">
        <v>905.3508</v>
      </c>
      <c r="O491" s="125">
        <v>151.09</v>
      </c>
    </row>
    <row r="492" spans="1:15" ht="15.75" customHeight="1">
      <c r="A492" s="120"/>
      <c r="B492" s="464"/>
      <c r="C492" s="594" t="s">
        <v>366</v>
      </c>
      <c r="D492" s="594"/>
      <c r="E492" s="594"/>
      <c r="F492" s="594"/>
      <c r="G492" s="594"/>
      <c r="H492" s="594"/>
      <c r="I492" s="108">
        <v>917</v>
      </c>
      <c r="J492" s="110">
        <v>114</v>
      </c>
      <c r="K492" s="124">
        <v>0</v>
      </c>
      <c r="L492" s="108">
        <v>0</v>
      </c>
      <c r="M492" s="122">
        <v>1606.83399</v>
      </c>
      <c r="N492" s="122">
        <v>905.3508</v>
      </c>
      <c r="O492" s="121">
        <v>151.09</v>
      </c>
    </row>
    <row r="493" spans="1:15" ht="15.75" customHeight="1">
      <c r="A493" s="120"/>
      <c r="B493" s="464"/>
      <c r="C493" s="465"/>
      <c r="D493" s="595" t="s">
        <v>390</v>
      </c>
      <c r="E493" s="595"/>
      <c r="F493" s="595"/>
      <c r="G493" s="595"/>
      <c r="H493" s="595"/>
      <c r="I493" s="108">
        <v>917</v>
      </c>
      <c r="J493" s="110">
        <v>114</v>
      </c>
      <c r="K493" s="124">
        <v>930000</v>
      </c>
      <c r="L493" s="108">
        <v>0</v>
      </c>
      <c r="M493" s="122">
        <v>1606.83399</v>
      </c>
      <c r="N493" s="122">
        <v>905.3508</v>
      </c>
      <c r="O493" s="121">
        <v>151.09</v>
      </c>
    </row>
    <row r="494" spans="1:15" ht="15.75" customHeight="1">
      <c r="A494" s="120"/>
      <c r="B494" s="464"/>
      <c r="C494" s="465"/>
      <c r="D494" s="466"/>
      <c r="E494" s="595" t="s">
        <v>391</v>
      </c>
      <c r="F494" s="595"/>
      <c r="G494" s="595"/>
      <c r="H494" s="595"/>
      <c r="I494" s="108">
        <v>917</v>
      </c>
      <c r="J494" s="110">
        <v>114</v>
      </c>
      <c r="K494" s="124">
        <v>939900</v>
      </c>
      <c r="L494" s="108">
        <v>0</v>
      </c>
      <c r="M494" s="122">
        <v>1606.83399</v>
      </c>
      <c r="N494" s="122">
        <v>905.3508</v>
      </c>
      <c r="O494" s="121">
        <v>151.09</v>
      </c>
    </row>
    <row r="495" spans="1:15" ht="30" customHeight="1">
      <c r="A495" s="120"/>
      <c r="B495" s="464"/>
      <c r="C495" s="465"/>
      <c r="D495" s="466"/>
      <c r="E495" s="466"/>
      <c r="F495" s="595" t="s">
        <v>534</v>
      </c>
      <c r="G495" s="595"/>
      <c r="H495" s="595"/>
      <c r="I495" s="108">
        <v>917</v>
      </c>
      <c r="J495" s="110">
        <v>114</v>
      </c>
      <c r="K495" s="124">
        <v>939909</v>
      </c>
      <c r="L495" s="108">
        <v>0</v>
      </c>
      <c r="M495" s="122">
        <v>1606.83399</v>
      </c>
      <c r="N495" s="122">
        <v>905.3508</v>
      </c>
      <c r="O495" s="121">
        <v>151.09</v>
      </c>
    </row>
    <row r="496" spans="1:15" ht="15" customHeight="1">
      <c r="A496" s="120"/>
      <c r="B496" s="464"/>
      <c r="C496" s="465"/>
      <c r="D496" s="466"/>
      <c r="E496" s="466"/>
      <c r="F496" s="466"/>
      <c r="G496" s="596" t="s">
        <v>392</v>
      </c>
      <c r="H496" s="596"/>
      <c r="I496" s="108">
        <v>917</v>
      </c>
      <c r="J496" s="110">
        <v>114</v>
      </c>
      <c r="K496" s="124">
        <v>939909</v>
      </c>
      <c r="L496" s="108">
        <v>1</v>
      </c>
      <c r="M496" s="122">
        <v>1606.83399</v>
      </c>
      <c r="N496" s="122">
        <v>905.3508</v>
      </c>
      <c r="O496" s="121">
        <v>151.09</v>
      </c>
    </row>
    <row r="497" spans="1:15" ht="30" customHeight="1">
      <c r="A497" s="120" t="s">
        <v>138</v>
      </c>
      <c r="B497" s="597" t="s">
        <v>139</v>
      </c>
      <c r="C497" s="597"/>
      <c r="D497" s="597"/>
      <c r="E497" s="597"/>
      <c r="F497" s="597"/>
      <c r="G497" s="597"/>
      <c r="H497" s="597"/>
      <c r="I497" s="127">
        <v>918</v>
      </c>
      <c r="J497" s="129">
        <v>0</v>
      </c>
      <c r="K497" s="128">
        <v>0</v>
      </c>
      <c r="L497" s="127">
        <v>0</v>
      </c>
      <c r="M497" s="126">
        <v>245074.94494</v>
      </c>
      <c r="N497" s="126">
        <v>28376.01564</v>
      </c>
      <c r="O497" s="125">
        <v>7169.01559</v>
      </c>
    </row>
    <row r="498" spans="1:15" ht="45.75" customHeight="1">
      <c r="A498" s="120"/>
      <c r="B498" s="464"/>
      <c r="C498" s="594" t="s">
        <v>383</v>
      </c>
      <c r="D498" s="594"/>
      <c r="E498" s="594"/>
      <c r="F498" s="594"/>
      <c r="G498" s="594"/>
      <c r="H498" s="594"/>
      <c r="I498" s="108">
        <v>918</v>
      </c>
      <c r="J498" s="110">
        <v>104</v>
      </c>
      <c r="K498" s="124">
        <v>0</v>
      </c>
      <c r="L498" s="108">
        <v>0</v>
      </c>
      <c r="M498" s="122">
        <v>36010.38</v>
      </c>
      <c r="N498" s="122">
        <v>25445.11</v>
      </c>
      <c r="O498" s="121">
        <v>58.8</v>
      </c>
    </row>
    <row r="499" spans="1:15" ht="14.25" customHeight="1">
      <c r="A499" s="120"/>
      <c r="B499" s="464"/>
      <c r="C499" s="465"/>
      <c r="D499" s="595" t="s">
        <v>356</v>
      </c>
      <c r="E499" s="595"/>
      <c r="F499" s="595"/>
      <c r="G499" s="595"/>
      <c r="H499" s="595"/>
      <c r="I499" s="108">
        <v>918</v>
      </c>
      <c r="J499" s="110">
        <v>104</v>
      </c>
      <c r="K499" s="124">
        <v>20000</v>
      </c>
      <c r="L499" s="108">
        <v>0</v>
      </c>
      <c r="M499" s="122">
        <v>36010.38</v>
      </c>
      <c r="N499" s="122">
        <v>25445.11</v>
      </c>
      <c r="O499" s="121">
        <v>58.8</v>
      </c>
    </row>
    <row r="500" spans="1:15" ht="14.25" customHeight="1">
      <c r="A500" s="120"/>
      <c r="B500" s="464"/>
      <c r="C500" s="465"/>
      <c r="D500" s="466"/>
      <c r="E500" s="595" t="s">
        <v>357</v>
      </c>
      <c r="F500" s="595"/>
      <c r="G500" s="595"/>
      <c r="H500" s="595"/>
      <c r="I500" s="108">
        <v>918</v>
      </c>
      <c r="J500" s="110">
        <v>104</v>
      </c>
      <c r="K500" s="124">
        <v>20400</v>
      </c>
      <c r="L500" s="108">
        <v>0</v>
      </c>
      <c r="M500" s="122">
        <v>36010.38</v>
      </c>
      <c r="N500" s="122">
        <v>25445.11</v>
      </c>
      <c r="O500" s="121">
        <v>58.8</v>
      </c>
    </row>
    <row r="501" spans="1:15" ht="27.75" customHeight="1">
      <c r="A501" s="120"/>
      <c r="B501" s="464"/>
      <c r="C501" s="465"/>
      <c r="D501" s="466"/>
      <c r="E501" s="466"/>
      <c r="F501" s="595" t="s">
        <v>139</v>
      </c>
      <c r="G501" s="595"/>
      <c r="H501" s="595"/>
      <c r="I501" s="108">
        <v>918</v>
      </c>
      <c r="J501" s="110">
        <v>104</v>
      </c>
      <c r="K501" s="124">
        <v>20418</v>
      </c>
      <c r="L501" s="108">
        <v>0</v>
      </c>
      <c r="M501" s="122">
        <v>36010.38</v>
      </c>
      <c r="N501" s="122">
        <v>25445.11</v>
      </c>
      <c r="O501" s="121">
        <v>58.8</v>
      </c>
    </row>
    <row r="502" spans="1:15" ht="15.75" customHeight="1">
      <c r="A502" s="120"/>
      <c r="B502" s="464"/>
      <c r="C502" s="465"/>
      <c r="D502" s="466"/>
      <c r="E502" s="466"/>
      <c r="F502" s="466"/>
      <c r="G502" s="596" t="s">
        <v>358</v>
      </c>
      <c r="H502" s="596"/>
      <c r="I502" s="108">
        <v>918</v>
      </c>
      <c r="J502" s="110">
        <v>104</v>
      </c>
      <c r="K502" s="124">
        <v>20418</v>
      </c>
      <c r="L502" s="108">
        <v>500</v>
      </c>
      <c r="M502" s="122">
        <v>36010.38</v>
      </c>
      <c r="N502" s="122">
        <v>25445.11</v>
      </c>
      <c r="O502" s="121">
        <v>58.8</v>
      </c>
    </row>
    <row r="503" spans="1:15" ht="15.75" customHeight="1">
      <c r="A503" s="120"/>
      <c r="B503" s="464"/>
      <c r="C503" s="594" t="s">
        <v>366</v>
      </c>
      <c r="D503" s="594"/>
      <c r="E503" s="594"/>
      <c r="F503" s="594"/>
      <c r="G503" s="594"/>
      <c r="H503" s="594"/>
      <c r="I503" s="108">
        <v>918</v>
      </c>
      <c r="J503" s="110">
        <v>114</v>
      </c>
      <c r="K503" s="124">
        <v>0</v>
      </c>
      <c r="L503" s="108">
        <v>0</v>
      </c>
      <c r="M503" s="122">
        <v>24938.872209999998</v>
      </c>
      <c r="N503" s="122">
        <v>2930.9056399999995</v>
      </c>
      <c r="O503" s="121">
        <v>7110.21559</v>
      </c>
    </row>
    <row r="504" spans="1:15" ht="45" customHeight="1">
      <c r="A504" s="120"/>
      <c r="B504" s="464"/>
      <c r="C504" s="465"/>
      <c r="D504" s="595" t="s">
        <v>770</v>
      </c>
      <c r="E504" s="595"/>
      <c r="F504" s="595"/>
      <c r="G504" s="595"/>
      <c r="H504" s="595"/>
      <c r="I504" s="108">
        <v>918</v>
      </c>
      <c r="J504" s="110">
        <v>114</v>
      </c>
      <c r="K504" s="124">
        <v>900000</v>
      </c>
      <c r="L504" s="108">
        <v>0</v>
      </c>
      <c r="M504" s="122">
        <v>1178.94703</v>
      </c>
      <c r="N504" s="122">
        <v>0</v>
      </c>
      <c r="O504" s="121">
        <v>0</v>
      </c>
    </row>
    <row r="505" spans="1:15" ht="42.75" customHeight="1">
      <c r="A505" s="120"/>
      <c r="B505" s="464"/>
      <c r="C505" s="465"/>
      <c r="D505" s="466"/>
      <c r="E505" s="595" t="s">
        <v>771</v>
      </c>
      <c r="F505" s="595"/>
      <c r="G505" s="595"/>
      <c r="H505" s="595"/>
      <c r="I505" s="108">
        <v>918</v>
      </c>
      <c r="J505" s="110">
        <v>114</v>
      </c>
      <c r="K505" s="124">
        <v>900200</v>
      </c>
      <c r="L505" s="108">
        <v>0</v>
      </c>
      <c r="M505" s="122">
        <v>1178.94703</v>
      </c>
      <c r="N505" s="122">
        <v>0</v>
      </c>
      <c r="O505" s="121">
        <v>0</v>
      </c>
    </row>
    <row r="506" spans="1:15" ht="15" customHeight="1">
      <c r="A506" s="120"/>
      <c r="B506" s="464"/>
      <c r="C506" s="465"/>
      <c r="D506" s="466"/>
      <c r="E506" s="466"/>
      <c r="F506" s="466"/>
      <c r="G506" s="596" t="s">
        <v>358</v>
      </c>
      <c r="H506" s="596"/>
      <c r="I506" s="108">
        <v>918</v>
      </c>
      <c r="J506" s="110">
        <v>114</v>
      </c>
      <c r="K506" s="124">
        <v>900200</v>
      </c>
      <c r="L506" s="108">
        <v>500</v>
      </c>
      <c r="M506" s="122">
        <v>1178.94703</v>
      </c>
      <c r="N506" s="122">
        <v>0</v>
      </c>
      <c r="O506" s="121">
        <v>0</v>
      </c>
    </row>
    <row r="507" spans="1:15" ht="30" customHeight="1">
      <c r="A507" s="120"/>
      <c r="B507" s="464"/>
      <c r="C507" s="465"/>
      <c r="D507" s="595" t="s">
        <v>367</v>
      </c>
      <c r="E507" s="595"/>
      <c r="F507" s="595"/>
      <c r="G507" s="595"/>
      <c r="H507" s="595"/>
      <c r="I507" s="108">
        <v>918</v>
      </c>
      <c r="J507" s="110">
        <v>114</v>
      </c>
      <c r="K507" s="124">
        <v>920000</v>
      </c>
      <c r="L507" s="108">
        <v>0</v>
      </c>
      <c r="M507" s="122">
        <v>20145.391799999998</v>
      </c>
      <c r="N507" s="122">
        <v>0</v>
      </c>
      <c r="O507" s="121">
        <v>7110.21559</v>
      </c>
    </row>
    <row r="508" spans="1:15" ht="16.5" customHeight="1">
      <c r="A508" s="120"/>
      <c r="B508" s="464"/>
      <c r="C508" s="465"/>
      <c r="D508" s="466"/>
      <c r="E508" s="595" t="s">
        <v>368</v>
      </c>
      <c r="F508" s="595"/>
      <c r="G508" s="595"/>
      <c r="H508" s="595"/>
      <c r="I508" s="108">
        <v>918</v>
      </c>
      <c r="J508" s="110">
        <v>114</v>
      </c>
      <c r="K508" s="124">
        <v>920300</v>
      </c>
      <c r="L508" s="108">
        <v>0</v>
      </c>
      <c r="M508" s="122">
        <v>20145.391799999998</v>
      </c>
      <c r="N508" s="122">
        <v>0</v>
      </c>
      <c r="O508" s="121">
        <v>7110.21559</v>
      </c>
    </row>
    <row r="509" spans="1:15" ht="16.5" customHeight="1">
      <c r="A509" s="120"/>
      <c r="B509" s="464"/>
      <c r="C509" s="465"/>
      <c r="D509" s="466"/>
      <c r="E509" s="466"/>
      <c r="F509" s="595" t="s">
        <v>772</v>
      </c>
      <c r="G509" s="595"/>
      <c r="H509" s="595"/>
      <c r="I509" s="108">
        <v>918</v>
      </c>
      <c r="J509" s="110">
        <v>114</v>
      </c>
      <c r="K509" s="124">
        <v>920347</v>
      </c>
      <c r="L509" s="108">
        <v>0</v>
      </c>
      <c r="M509" s="122">
        <v>3650.7712199999996</v>
      </c>
      <c r="N509" s="122">
        <v>0</v>
      </c>
      <c r="O509" s="121">
        <v>0</v>
      </c>
    </row>
    <row r="510" spans="1:15" ht="16.5" customHeight="1">
      <c r="A510" s="120"/>
      <c r="B510" s="464"/>
      <c r="C510" s="465"/>
      <c r="D510" s="466"/>
      <c r="E510" s="466"/>
      <c r="F510" s="466"/>
      <c r="G510" s="596" t="s">
        <v>358</v>
      </c>
      <c r="H510" s="596"/>
      <c r="I510" s="108">
        <v>918</v>
      </c>
      <c r="J510" s="110">
        <v>114</v>
      </c>
      <c r="K510" s="124">
        <v>920347</v>
      </c>
      <c r="L510" s="108">
        <v>500</v>
      </c>
      <c r="M510" s="122">
        <v>3650.7712199999996</v>
      </c>
      <c r="N510" s="122">
        <v>0</v>
      </c>
      <c r="O510" s="121">
        <v>0</v>
      </c>
    </row>
    <row r="511" spans="1:15" ht="16.5" customHeight="1">
      <c r="A511" s="120"/>
      <c r="B511" s="464"/>
      <c r="C511" s="465"/>
      <c r="D511" s="466"/>
      <c r="E511" s="466"/>
      <c r="F511" s="595" t="s">
        <v>773</v>
      </c>
      <c r="G511" s="595"/>
      <c r="H511" s="595"/>
      <c r="I511" s="108">
        <v>918</v>
      </c>
      <c r="J511" s="110">
        <v>114</v>
      </c>
      <c r="K511" s="124">
        <v>920348</v>
      </c>
      <c r="L511" s="108">
        <v>0</v>
      </c>
      <c r="M511" s="122">
        <v>16398.51474</v>
      </c>
      <c r="N511" s="122">
        <v>0</v>
      </c>
      <c r="O511" s="121">
        <v>7110.21559</v>
      </c>
    </row>
    <row r="512" spans="1:15" ht="16.5" customHeight="1">
      <c r="A512" s="120"/>
      <c r="B512" s="464"/>
      <c r="C512" s="465"/>
      <c r="D512" s="466"/>
      <c r="E512" s="466"/>
      <c r="F512" s="466"/>
      <c r="G512" s="596" t="s">
        <v>358</v>
      </c>
      <c r="H512" s="596"/>
      <c r="I512" s="108">
        <v>918</v>
      </c>
      <c r="J512" s="110">
        <v>114</v>
      </c>
      <c r="K512" s="124">
        <v>920348</v>
      </c>
      <c r="L512" s="108">
        <v>500</v>
      </c>
      <c r="M512" s="122">
        <v>16398.51474</v>
      </c>
      <c r="N512" s="122">
        <v>0</v>
      </c>
      <c r="O512" s="121">
        <v>7110.21559</v>
      </c>
    </row>
    <row r="513" spans="1:15" ht="28.5" customHeight="1">
      <c r="A513" s="120"/>
      <c r="B513" s="464"/>
      <c r="C513" s="465"/>
      <c r="D513" s="466"/>
      <c r="E513" s="466"/>
      <c r="F513" s="595" t="s">
        <v>774</v>
      </c>
      <c r="G513" s="595"/>
      <c r="H513" s="595"/>
      <c r="I513" s="108">
        <v>918</v>
      </c>
      <c r="J513" s="110">
        <v>114</v>
      </c>
      <c r="K513" s="124">
        <v>920360</v>
      </c>
      <c r="L513" s="108">
        <v>0</v>
      </c>
      <c r="M513" s="122">
        <v>96.10584</v>
      </c>
      <c r="N513" s="122">
        <v>0</v>
      </c>
      <c r="O513" s="121">
        <v>0</v>
      </c>
    </row>
    <row r="514" spans="1:15" ht="17.25" customHeight="1">
      <c r="A514" s="120"/>
      <c r="B514" s="464"/>
      <c r="C514" s="465"/>
      <c r="D514" s="466"/>
      <c r="E514" s="466"/>
      <c r="F514" s="466"/>
      <c r="G514" s="596" t="s">
        <v>358</v>
      </c>
      <c r="H514" s="596"/>
      <c r="I514" s="108">
        <v>918</v>
      </c>
      <c r="J514" s="110">
        <v>114</v>
      </c>
      <c r="K514" s="124">
        <v>920360</v>
      </c>
      <c r="L514" s="108">
        <v>500</v>
      </c>
      <c r="M514" s="122">
        <v>96.10584</v>
      </c>
      <c r="N514" s="122">
        <v>0</v>
      </c>
      <c r="O514" s="121">
        <v>0</v>
      </c>
    </row>
    <row r="515" spans="1:15" ht="17.25" customHeight="1">
      <c r="A515" s="120"/>
      <c r="B515" s="464"/>
      <c r="C515" s="465"/>
      <c r="D515" s="595" t="s">
        <v>390</v>
      </c>
      <c r="E515" s="595"/>
      <c r="F515" s="595"/>
      <c r="G515" s="595"/>
      <c r="H515" s="595"/>
      <c r="I515" s="108">
        <v>918</v>
      </c>
      <c r="J515" s="110">
        <v>114</v>
      </c>
      <c r="K515" s="124">
        <v>930000</v>
      </c>
      <c r="L515" s="108">
        <v>0</v>
      </c>
      <c r="M515" s="122">
        <v>3614.53338</v>
      </c>
      <c r="N515" s="122">
        <v>2930.9056399999995</v>
      </c>
      <c r="O515" s="121">
        <v>0</v>
      </c>
    </row>
    <row r="516" spans="1:15" ht="17.25" customHeight="1">
      <c r="A516" s="120"/>
      <c r="B516" s="464"/>
      <c r="C516" s="465"/>
      <c r="D516" s="466"/>
      <c r="E516" s="595" t="s">
        <v>391</v>
      </c>
      <c r="F516" s="595"/>
      <c r="G516" s="595"/>
      <c r="H516" s="595"/>
      <c r="I516" s="108">
        <v>918</v>
      </c>
      <c r="J516" s="110">
        <v>114</v>
      </c>
      <c r="K516" s="124">
        <v>939900</v>
      </c>
      <c r="L516" s="108">
        <v>0</v>
      </c>
      <c r="M516" s="122">
        <v>3614.53338</v>
      </c>
      <c r="N516" s="122">
        <v>2930.9056399999995</v>
      </c>
      <c r="O516" s="121">
        <v>0</v>
      </c>
    </row>
    <row r="517" spans="1:15" ht="17.25" customHeight="1">
      <c r="A517" s="120"/>
      <c r="B517" s="464"/>
      <c r="C517" s="465"/>
      <c r="D517" s="466"/>
      <c r="E517" s="466"/>
      <c r="F517" s="595" t="s">
        <v>775</v>
      </c>
      <c r="G517" s="595"/>
      <c r="H517" s="595"/>
      <c r="I517" s="108">
        <v>918</v>
      </c>
      <c r="J517" s="110">
        <v>114</v>
      </c>
      <c r="K517" s="124">
        <v>939912</v>
      </c>
      <c r="L517" s="108">
        <v>0</v>
      </c>
      <c r="M517" s="122">
        <v>3614.53338</v>
      </c>
      <c r="N517" s="122">
        <v>2930.9056399999995</v>
      </c>
      <c r="O517" s="121">
        <v>0</v>
      </c>
    </row>
    <row r="518" spans="1:15" ht="17.25" customHeight="1">
      <c r="A518" s="120"/>
      <c r="B518" s="464"/>
      <c r="C518" s="465"/>
      <c r="D518" s="466"/>
      <c r="E518" s="466"/>
      <c r="F518" s="466"/>
      <c r="G518" s="596" t="s">
        <v>392</v>
      </c>
      <c r="H518" s="596"/>
      <c r="I518" s="108">
        <v>918</v>
      </c>
      <c r="J518" s="110">
        <v>114</v>
      </c>
      <c r="K518" s="124">
        <v>939912</v>
      </c>
      <c r="L518" s="108">
        <v>1</v>
      </c>
      <c r="M518" s="122">
        <v>3614.53338</v>
      </c>
      <c r="N518" s="122">
        <v>2930.9056399999995</v>
      </c>
      <c r="O518" s="121">
        <v>0</v>
      </c>
    </row>
    <row r="519" spans="1:15" ht="17.25" customHeight="1">
      <c r="A519" s="120"/>
      <c r="B519" s="464"/>
      <c r="C519" s="594" t="s">
        <v>776</v>
      </c>
      <c r="D519" s="594"/>
      <c r="E519" s="594"/>
      <c r="F519" s="594"/>
      <c r="G519" s="594"/>
      <c r="H519" s="594"/>
      <c r="I519" s="108">
        <v>918</v>
      </c>
      <c r="J519" s="110">
        <v>501</v>
      </c>
      <c r="K519" s="124">
        <v>0</v>
      </c>
      <c r="L519" s="108">
        <v>0</v>
      </c>
      <c r="M519" s="122">
        <v>165936.24854</v>
      </c>
      <c r="N519" s="122">
        <v>0</v>
      </c>
      <c r="O519" s="121">
        <v>0</v>
      </c>
    </row>
    <row r="520" spans="1:15" ht="17.25" customHeight="1">
      <c r="A520" s="120"/>
      <c r="B520" s="464"/>
      <c r="C520" s="465"/>
      <c r="D520" s="595" t="s">
        <v>777</v>
      </c>
      <c r="E520" s="595"/>
      <c r="F520" s="595"/>
      <c r="G520" s="595"/>
      <c r="H520" s="595"/>
      <c r="I520" s="108">
        <v>918</v>
      </c>
      <c r="J520" s="110">
        <v>501</v>
      </c>
      <c r="K520" s="124">
        <v>3500000</v>
      </c>
      <c r="L520" s="108">
        <v>0</v>
      </c>
      <c r="M520" s="122">
        <v>165936.24854</v>
      </c>
      <c r="N520" s="122">
        <v>0</v>
      </c>
      <c r="O520" s="121">
        <v>0</v>
      </c>
    </row>
    <row r="521" spans="1:15" ht="45" customHeight="1">
      <c r="A521" s="120"/>
      <c r="B521" s="464"/>
      <c r="C521" s="465"/>
      <c r="D521" s="466"/>
      <c r="E521" s="595" t="s">
        <v>778</v>
      </c>
      <c r="F521" s="595"/>
      <c r="G521" s="595"/>
      <c r="H521" s="595"/>
      <c r="I521" s="108">
        <v>918</v>
      </c>
      <c r="J521" s="110">
        <v>501</v>
      </c>
      <c r="K521" s="124">
        <v>3500200</v>
      </c>
      <c r="L521" s="108">
        <v>0</v>
      </c>
      <c r="M521" s="122">
        <v>165936.24854</v>
      </c>
      <c r="N521" s="122">
        <v>0</v>
      </c>
      <c r="O521" s="121">
        <v>0</v>
      </c>
    </row>
    <row r="522" spans="1:15" ht="16.5" customHeight="1">
      <c r="A522" s="120"/>
      <c r="B522" s="464"/>
      <c r="C522" s="465"/>
      <c r="D522" s="466"/>
      <c r="E522" s="466"/>
      <c r="F522" s="595" t="s">
        <v>779</v>
      </c>
      <c r="G522" s="595"/>
      <c r="H522" s="595"/>
      <c r="I522" s="108">
        <v>918</v>
      </c>
      <c r="J522" s="110">
        <v>501</v>
      </c>
      <c r="K522" s="124">
        <v>3500202</v>
      </c>
      <c r="L522" s="108">
        <v>0</v>
      </c>
      <c r="M522" s="122">
        <v>165936.24854</v>
      </c>
      <c r="N522" s="122">
        <v>0</v>
      </c>
      <c r="O522" s="121">
        <v>0</v>
      </c>
    </row>
    <row r="523" spans="1:15" ht="15.75" customHeight="1">
      <c r="A523" s="120"/>
      <c r="B523" s="464"/>
      <c r="C523" s="465"/>
      <c r="D523" s="466"/>
      <c r="E523" s="466"/>
      <c r="F523" s="466"/>
      <c r="G523" s="596" t="s">
        <v>358</v>
      </c>
      <c r="H523" s="596"/>
      <c r="I523" s="108">
        <v>918</v>
      </c>
      <c r="J523" s="110">
        <v>501</v>
      </c>
      <c r="K523" s="124">
        <v>3500202</v>
      </c>
      <c r="L523" s="108">
        <v>500</v>
      </c>
      <c r="M523" s="122">
        <v>165936.24854</v>
      </c>
      <c r="N523" s="122">
        <v>0</v>
      </c>
      <c r="O523" s="121">
        <v>0</v>
      </c>
    </row>
    <row r="524" spans="1:15" ht="15.75" customHeight="1">
      <c r="A524" s="120"/>
      <c r="B524" s="464"/>
      <c r="C524" s="594" t="s">
        <v>47</v>
      </c>
      <c r="D524" s="594"/>
      <c r="E524" s="594"/>
      <c r="F524" s="594"/>
      <c r="G524" s="594"/>
      <c r="H524" s="594"/>
      <c r="I524" s="108">
        <v>918</v>
      </c>
      <c r="J524" s="110">
        <v>904</v>
      </c>
      <c r="K524" s="124">
        <v>0</v>
      </c>
      <c r="L524" s="108">
        <v>0</v>
      </c>
      <c r="M524" s="122">
        <v>17300</v>
      </c>
      <c r="N524" s="122">
        <v>0</v>
      </c>
      <c r="O524" s="121">
        <v>0</v>
      </c>
    </row>
    <row r="525" spans="1:15" ht="27.75" customHeight="1">
      <c r="A525" s="120"/>
      <c r="B525" s="464"/>
      <c r="C525" s="465"/>
      <c r="D525" s="595" t="s">
        <v>780</v>
      </c>
      <c r="E525" s="595"/>
      <c r="F525" s="595"/>
      <c r="G525" s="595"/>
      <c r="H525" s="595"/>
      <c r="I525" s="108">
        <v>918</v>
      </c>
      <c r="J525" s="110">
        <v>904</v>
      </c>
      <c r="K525" s="124">
        <v>1020000</v>
      </c>
      <c r="L525" s="108">
        <v>0</v>
      </c>
      <c r="M525" s="122">
        <v>17300</v>
      </c>
      <c r="N525" s="122">
        <v>0</v>
      </c>
      <c r="O525" s="121">
        <v>0</v>
      </c>
    </row>
    <row r="526" spans="1:15" ht="60" customHeight="1">
      <c r="A526" s="120"/>
      <c r="B526" s="464"/>
      <c r="C526" s="465"/>
      <c r="D526" s="466"/>
      <c r="E526" s="595" t="s">
        <v>781</v>
      </c>
      <c r="F526" s="595"/>
      <c r="G526" s="595"/>
      <c r="H526" s="595"/>
      <c r="I526" s="108">
        <v>918</v>
      </c>
      <c r="J526" s="110">
        <v>904</v>
      </c>
      <c r="K526" s="124">
        <v>1020100</v>
      </c>
      <c r="L526" s="108">
        <v>0</v>
      </c>
      <c r="M526" s="122">
        <v>17300</v>
      </c>
      <c r="N526" s="122">
        <v>0</v>
      </c>
      <c r="O526" s="121">
        <v>0</v>
      </c>
    </row>
    <row r="527" spans="1:15" ht="48" customHeight="1">
      <c r="A527" s="120"/>
      <c r="B527" s="464"/>
      <c r="C527" s="465"/>
      <c r="D527" s="466"/>
      <c r="E527" s="466"/>
      <c r="F527" s="595" t="s">
        <v>533</v>
      </c>
      <c r="G527" s="595"/>
      <c r="H527" s="595"/>
      <c r="I527" s="108">
        <v>918</v>
      </c>
      <c r="J527" s="110">
        <v>904</v>
      </c>
      <c r="K527" s="124">
        <v>1020111</v>
      </c>
      <c r="L527" s="108">
        <v>0</v>
      </c>
      <c r="M527" s="122">
        <v>17300</v>
      </c>
      <c r="N527" s="122">
        <v>0</v>
      </c>
      <c r="O527" s="121">
        <v>0</v>
      </c>
    </row>
    <row r="528" spans="1:15" ht="13.5" customHeight="1">
      <c r="A528" s="120"/>
      <c r="B528" s="464"/>
      <c r="C528" s="465"/>
      <c r="D528" s="466"/>
      <c r="E528" s="466"/>
      <c r="F528" s="466"/>
      <c r="G528" s="596" t="s">
        <v>783</v>
      </c>
      <c r="H528" s="596"/>
      <c r="I528" s="108">
        <v>918</v>
      </c>
      <c r="J528" s="110">
        <v>904</v>
      </c>
      <c r="K528" s="124">
        <v>1020111</v>
      </c>
      <c r="L528" s="108">
        <v>3</v>
      </c>
      <c r="M528" s="122">
        <v>17300</v>
      </c>
      <c r="N528" s="122">
        <v>0</v>
      </c>
      <c r="O528" s="121">
        <v>0</v>
      </c>
    </row>
    <row r="529" spans="1:15" ht="17.25" customHeight="1">
      <c r="A529" s="120"/>
      <c r="B529" s="464"/>
      <c r="C529" s="594" t="s">
        <v>408</v>
      </c>
      <c r="D529" s="594"/>
      <c r="E529" s="594"/>
      <c r="F529" s="594"/>
      <c r="G529" s="594"/>
      <c r="H529" s="594"/>
      <c r="I529" s="108">
        <v>918</v>
      </c>
      <c r="J529" s="110">
        <v>1006</v>
      </c>
      <c r="K529" s="124">
        <v>0</v>
      </c>
      <c r="L529" s="108">
        <v>0</v>
      </c>
      <c r="M529" s="122">
        <v>889.4441899999999</v>
      </c>
      <c r="N529" s="122">
        <v>0</v>
      </c>
      <c r="O529" s="121">
        <v>0</v>
      </c>
    </row>
    <row r="530" spans="1:15" ht="27.75" customHeight="1">
      <c r="A530" s="120"/>
      <c r="B530" s="464"/>
      <c r="C530" s="465"/>
      <c r="D530" s="595" t="s">
        <v>409</v>
      </c>
      <c r="E530" s="595"/>
      <c r="F530" s="595"/>
      <c r="G530" s="595"/>
      <c r="H530" s="595"/>
      <c r="I530" s="108">
        <v>918</v>
      </c>
      <c r="J530" s="110">
        <v>1006</v>
      </c>
      <c r="K530" s="124">
        <v>5140000</v>
      </c>
      <c r="L530" s="108">
        <v>0</v>
      </c>
      <c r="M530" s="122">
        <v>889.4441899999999</v>
      </c>
      <c r="N530" s="122">
        <v>0</v>
      </c>
      <c r="O530" s="121">
        <v>0</v>
      </c>
    </row>
    <row r="531" spans="1:15" ht="28.5" customHeight="1">
      <c r="A531" s="120"/>
      <c r="B531" s="464"/>
      <c r="C531" s="465"/>
      <c r="D531" s="466"/>
      <c r="E531" s="595" t="s">
        <v>784</v>
      </c>
      <c r="F531" s="595"/>
      <c r="G531" s="595"/>
      <c r="H531" s="595"/>
      <c r="I531" s="108">
        <v>918</v>
      </c>
      <c r="J531" s="110">
        <v>1006</v>
      </c>
      <c r="K531" s="124">
        <v>5140500</v>
      </c>
      <c r="L531" s="108">
        <v>0</v>
      </c>
      <c r="M531" s="122">
        <v>889.4441899999999</v>
      </c>
      <c r="N531" s="122">
        <v>0</v>
      </c>
      <c r="O531" s="121">
        <v>0</v>
      </c>
    </row>
    <row r="532" spans="1:15" ht="58.5" customHeight="1">
      <c r="A532" s="120"/>
      <c r="B532" s="464"/>
      <c r="C532" s="465"/>
      <c r="D532" s="466"/>
      <c r="E532" s="466"/>
      <c r="F532" s="595" t="s">
        <v>785</v>
      </c>
      <c r="G532" s="595"/>
      <c r="H532" s="595"/>
      <c r="I532" s="108">
        <v>918</v>
      </c>
      <c r="J532" s="110">
        <v>1006</v>
      </c>
      <c r="K532" s="124">
        <v>5140501</v>
      </c>
      <c r="L532" s="108">
        <v>0</v>
      </c>
      <c r="M532" s="122">
        <v>889.4441899999999</v>
      </c>
      <c r="N532" s="122">
        <v>0</v>
      </c>
      <c r="O532" s="121">
        <v>0</v>
      </c>
    </row>
    <row r="533" spans="1:15" ht="18.75" customHeight="1">
      <c r="A533" s="120"/>
      <c r="B533" s="464"/>
      <c r="C533" s="465"/>
      <c r="D533" s="466"/>
      <c r="E533" s="466"/>
      <c r="F533" s="466"/>
      <c r="G533" s="596" t="s">
        <v>50</v>
      </c>
      <c r="H533" s="596"/>
      <c r="I533" s="108">
        <v>918</v>
      </c>
      <c r="J533" s="110">
        <v>1006</v>
      </c>
      <c r="K533" s="124">
        <v>5140501</v>
      </c>
      <c r="L533" s="108">
        <v>19</v>
      </c>
      <c r="M533" s="122">
        <v>889.4441899999999</v>
      </c>
      <c r="N533" s="122">
        <v>0</v>
      </c>
      <c r="O533" s="121">
        <v>0</v>
      </c>
    </row>
    <row r="534" spans="1:15" ht="45.75" customHeight="1">
      <c r="A534" s="120" t="s">
        <v>786</v>
      </c>
      <c r="B534" s="597" t="s">
        <v>787</v>
      </c>
      <c r="C534" s="597"/>
      <c r="D534" s="597"/>
      <c r="E534" s="597"/>
      <c r="F534" s="597"/>
      <c r="G534" s="597"/>
      <c r="H534" s="597"/>
      <c r="I534" s="127">
        <v>922</v>
      </c>
      <c r="J534" s="129">
        <v>0</v>
      </c>
      <c r="K534" s="128">
        <v>0</v>
      </c>
      <c r="L534" s="127">
        <v>0</v>
      </c>
      <c r="M534" s="131">
        <v>100</v>
      </c>
      <c r="N534" s="131">
        <v>0</v>
      </c>
      <c r="O534" s="130">
        <v>0</v>
      </c>
    </row>
    <row r="535" spans="1:15" ht="14.25" customHeight="1">
      <c r="A535" s="120"/>
      <c r="B535" s="464"/>
      <c r="C535" s="594" t="s">
        <v>371</v>
      </c>
      <c r="D535" s="594"/>
      <c r="E535" s="594"/>
      <c r="F535" s="594"/>
      <c r="G535" s="594"/>
      <c r="H535" s="594"/>
      <c r="I535" s="108">
        <v>922</v>
      </c>
      <c r="J535" s="110">
        <v>502</v>
      </c>
      <c r="K535" s="124">
        <v>0</v>
      </c>
      <c r="L535" s="108">
        <v>0</v>
      </c>
      <c r="M535" s="122">
        <v>100</v>
      </c>
      <c r="N535" s="122">
        <v>0</v>
      </c>
      <c r="O535" s="121">
        <v>0</v>
      </c>
    </row>
    <row r="536" spans="1:15" ht="14.25" customHeight="1">
      <c r="A536" s="120"/>
      <c r="B536" s="464"/>
      <c r="C536" s="465"/>
      <c r="D536" s="595" t="s">
        <v>777</v>
      </c>
      <c r="E536" s="595"/>
      <c r="F536" s="595"/>
      <c r="G536" s="595"/>
      <c r="H536" s="595"/>
      <c r="I536" s="108">
        <v>922</v>
      </c>
      <c r="J536" s="110">
        <v>502</v>
      </c>
      <c r="K536" s="124">
        <v>3500000</v>
      </c>
      <c r="L536" s="108">
        <v>0</v>
      </c>
      <c r="M536" s="122">
        <v>100</v>
      </c>
      <c r="N536" s="122">
        <v>0</v>
      </c>
      <c r="O536" s="121">
        <v>0</v>
      </c>
    </row>
    <row r="537" spans="1:15" ht="42" customHeight="1">
      <c r="A537" s="120"/>
      <c r="B537" s="464"/>
      <c r="C537" s="465"/>
      <c r="D537" s="466"/>
      <c r="E537" s="595" t="s">
        <v>788</v>
      </c>
      <c r="F537" s="595"/>
      <c r="G537" s="595"/>
      <c r="H537" s="595"/>
      <c r="I537" s="108">
        <v>922</v>
      </c>
      <c r="J537" s="110">
        <v>502</v>
      </c>
      <c r="K537" s="124">
        <v>3500100</v>
      </c>
      <c r="L537" s="108">
        <v>0</v>
      </c>
      <c r="M537" s="122">
        <v>100</v>
      </c>
      <c r="N537" s="122">
        <v>0</v>
      </c>
      <c r="O537" s="121">
        <v>0</v>
      </c>
    </row>
    <row r="538" spans="1:15" ht="30" customHeight="1">
      <c r="A538" s="120"/>
      <c r="B538" s="464"/>
      <c r="C538" s="465"/>
      <c r="D538" s="466"/>
      <c r="E538" s="466"/>
      <c r="F538" s="595" t="s">
        <v>789</v>
      </c>
      <c r="G538" s="595"/>
      <c r="H538" s="595"/>
      <c r="I538" s="108">
        <v>922</v>
      </c>
      <c r="J538" s="110">
        <v>502</v>
      </c>
      <c r="K538" s="124">
        <v>3500102</v>
      </c>
      <c r="L538" s="108">
        <v>0</v>
      </c>
      <c r="M538" s="122">
        <v>100</v>
      </c>
      <c r="N538" s="122">
        <v>0</v>
      </c>
      <c r="O538" s="121">
        <v>0</v>
      </c>
    </row>
    <row r="539" spans="1:15" ht="13.5" customHeight="1">
      <c r="A539" s="120"/>
      <c r="B539" s="464"/>
      <c r="C539" s="465"/>
      <c r="D539" s="466"/>
      <c r="E539" s="466"/>
      <c r="F539" s="466"/>
      <c r="G539" s="596" t="s">
        <v>375</v>
      </c>
      <c r="H539" s="596"/>
      <c r="I539" s="108">
        <v>922</v>
      </c>
      <c r="J539" s="110">
        <v>502</v>
      </c>
      <c r="K539" s="124">
        <v>3500102</v>
      </c>
      <c r="L539" s="108">
        <v>6</v>
      </c>
      <c r="M539" s="122">
        <v>100</v>
      </c>
      <c r="N539" s="122">
        <v>0</v>
      </c>
      <c r="O539" s="121">
        <v>0</v>
      </c>
    </row>
    <row r="540" spans="1:15" ht="27" customHeight="1">
      <c r="A540" s="120" t="s">
        <v>790</v>
      </c>
      <c r="B540" s="597" t="s">
        <v>791</v>
      </c>
      <c r="C540" s="597"/>
      <c r="D540" s="597"/>
      <c r="E540" s="597"/>
      <c r="F540" s="597"/>
      <c r="G540" s="597"/>
      <c r="H540" s="597"/>
      <c r="I540" s="127">
        <v>926</v>
      </c>
      <c r="J540" s="129">
        <v>0</v>
      </c>
      <c r="K540" s="128">
        <v>0</v>
      </c>
      <c r="L540" s="127">
        <v>0</v>
      </c>
      <c r="M540" s="131">
        <v>6618.015</v>
      </c>
      <c r="N540" s="131">
        <v>4262.947</v>
      </c>
      <c r="O540" s="130">
        <v>0</v>
      </c>
    </row>
    <row r="541" spans="1:15" ht="45.75" customHeight="1">
      <c r="A541" s="120"/>
      <c r="B541" s="464"/>
      <c r="C541" s="594" t="s">
        <v>383</v>
      </c>
      <c r="D541" s="594"/>
      <c r="E541" s="594"/>
      <c r="F541" s="594"/>
      <c r="G541" s="594"/>
      <c r="H541" s="594"/>
      <c r="I541" s="108">
        <v>926</v>
      </c>
      <c r="J541" s="110">
        <v>104</v>
      </c>
      <c r="K541" s="124">
        <v>0</v>
      </c>
      <c r="L541" s="108">
        <v>0</v>
      </c>
      <c r="M541" s="122">
        <v>6618.015</v>
      </c>
      <c r="N541" s="122">
        <v>4262.947</v>
      </c>
      <c r="O541" s="121">
        <v>0</v>
      </c>
    </row>
    <row r="542" spans="1:15" ht="15.75" customHeight="1">
      <c r="A542" s="120"/>
      <c r="B542" s="464"/>
      <c r="C542" s="465"/>
      <c r="D542" s="595" t="s">
        <v>356</v>
      </c>
      <c r="E542" s="595"/>
      <c r="F542" s="595"/>
      <c r="G542" s="595"/>
      <c r="H542" s="595"/>
      <c r="I542" s="108">
        <v>926</v>
      </c>
      <c r="J542" s="110">
        <v>104</v>
      </c>
      <c r="K542" s="124">
        <v>20000</v>
      </c>
      <c r="L542" s="108">
        <v>0</v>
      </c>
      <c r="M542" s="122">
        <v>6618.015</v>
      </c>
      <c r="N542" s="122">
        <v>4262.947</v>
      </c>
      <c r="O542" s="121">
        <v>0</v>
      </c>
    </row>
    <row r="543" spans="1:15" ht="15.75" customHeight="1">
      <c r="A543" s="120"/>
      <c r="B543" s="464"/>
      <c r="C543" s="465"/>
      <c r="D543" s="466"/>
      <c r="E543" s="595" t="s">
        <v>357</v>
      </c>
      <c r="F543" s="595"/>
      <c r="G543" s="595"/>
      <c r="H543" s="595"/>
      <c r="I543" s="108">
        <v>926</v>
      </c>
      <c r="J543" s="110">
        <v>104</v>
      </c>
      <c r="K543" s="124">
        <v>20400</v>
      </c>
      <c r="L543" s="108">
        <v>0</v>
      </c>
      <c r="M543" s="122">
        <v>6618.015</v>
      </c>
      <c r="N543" s="122">
        <v>4262.947</v>
      </c>
      <c r="O543" s="121">
        <v>0</v>
      </c>
    </row>
    <row r="544" spans="1:15" ht="29.25" customHeight="1">
      <c r="A544" s="120"/>
      <c r="B544" s="464"/>
      <c r="C544" s="465"/>
      <c r="D544" s="466"/>
      <c r="E544" s="466"/>
      <c r="F544" s="595" t="s">
        <v>792</v>
      </c>
      <c r="G544" s="595"/>
      <c r="H544" s="595"/>
      <c r="I544" s="108">
        <v>926</v>
      </c>
      <c r="J544" s="110">
        <v>104</v>
      </c>
      <c r="K544" s="124">
        <v>20425</v>
      </c>
      <c r="L544" s="108">
        <v>0</v>
      </c>
      <c r="M544" s="122">
        <v>6618.015</v>
      </c>
      <c r="N544" s="122">
        <v>4262.947</v>
      </c>
      <c r="O544" s="121">
        <v>0</v>
      </c>
    </row>
    <row r="545" spans="1:15" ht="18" customHeight="1">
      <c r="A545" s="120"/>
      <c r="B545" s="464"/>
      <c r="C545" s="465"/>
      <c r="D545" s="466"/>
      <c r="E545" s="466"/>
      <c r="F545" s="466"/>
      <c r="G545" s="596" t="s">
        <v>358</v>
      </c>
      <c r="H545" s="596"/>
      <c r="I545" s="108">
        <v>926</v>
      </c>
      <c r="J545" s="110">
        <v>104</v>
      </c>
      <c r="K545" s="124">
        <v>20425</v>
      </c>
      <c r="L545" s="108">
        <v>500</v>
      </c>
      <c r="M545" s="122">
        <v>6618.015</v>
      </c>
      <c r="N545" s="122">
        <v>4262.947</v>
      </c>
      <c r="O545" s="121">
        <v>0</v>
      </c>
    </row>
    <row r="546" spans="1:15" ht="30" customHeight="1">
      <c r="A546" s="120" t="s">
        <v>793</v>
      </c>
      <c r="B546" s="597" t="s">
        <v>794</v>
      </c>
      <c r="C546" s="597"/>
      <c r="D546" s="597"/>
      <c r="E546" s="597"/>
      <c r="F546" s="597"/>
      <c r="G546" s="597"/>
      <c r="H546" s="597"/>
      <c r="I546" s="127">
        <v>927</v>
      </c>
      <c r="J546" s="129">
        <v>0</v>
      </c>
      <c r="K546" s="128">
        <v>0</v>
      </c>
      <c r="L546" s="127">
        <v>0</v>
      </c>
      <c r="M546" s="126">
        <v>704362.27023</v>
      </c>
      <c r="N546" s="126">
        <v>31787.30644</v>
      </c>
      <c r="O546" s="125">
        <v>306.62342</v>
      </c>
    </row>
    <row r="547" spans="1:15" ht="45" customHeight="1">
      <c r="A547" s="120"/>
      <c r="B547" s="464"/>
      <c r="C547" s="594" t="s">
        <v>383</v>
      </c>
      <c r="D547" s="594"/>
      <c r="E547" s="594"/>
      <c r="F547" s="594"/>
      <c r="G547" s="594"/>
      <c r="H547" s="594"/>
      <c r="I547" s="108">
        <v>927</v>
      </c>
      <c r="J547" s="110">
        <v>104</v>
      </c>
      <c r="K547" s="124">
        <v>0</v>
      </c>
      <c r="L547" s="108">
        <v>0</v>
      </c>
      <c r="M547" s="122">
        <v>17849.233000000004</v>
      </c>
      <c r="N547" s="122">
        <v>12736.471</v>
      </c>
      <c r="O547" s="121">
        <v>0</v>
      </c>
    </row>
    <row r="548" spans="1:15" ht="16.5" customHeight="1">
      <c r="A548" s="120"/>
      <c r="B548" s="464"/>
      <c r="C548" s="465"/>
      <c r="D548" s="595" t="s">
        <v>356</v>
      </c>
      <c r="E548" s="595"/>
      <c r="F548" s="595"/>
      <c r="G548" s="595"/>
      <c r="H548" s="595"/>
      <c r="I548" s="108">
        <v>927</v>
      </c>
      <c r="J548" s="110">
        <v>104</v>
      </c>
      <c r="K548" s="124">
        <v>20000</v>
      </c>
      <c r="L548" s="108">
        <v>0</v>
      </c>
      <c r="M548" s="122">
        <v>17849.233000000004</v>
      </c>
      <c r="N548" s="122">
        <v>12736.471</v>
      </c>
      <c r="O548" s="121">
        <v>0</v>
      </c>
    </row>
    <row r="549" spans="1:15" ht="16.5" customHeight="1">
      <c r="A549" s="120"/>
      <c r="B549" s="464"/>
      <c r="C549" s="465"/>
      <c r="D549" s="466"/>
      <c r="E549" s="595" t="s">
        <v>357</v>
      </c>
      <c r="F549" s="595"/>
      <c r="G549" s="595"/>
      <c r="H549" s="595"/>
      <c r="I549" s="108">
        <v>927</v>
      </c>
      <c r="J549" s="110">
        <v>104</v>
      </c>
      <c r="K549" s="124">
        <v>20400</v>
      </c>
      <c r="L549" s="108">
        <v>0</v>
      </c>
      <c r="M549" s="122">
        <v>17849.233000000004</v>
      </c>
      <c r="N549" s="122">
        <v>12736.471</v>
      </c>
      <c r="O549" s="121">
        <v>0</v>
      </c>
    </row>
    <row r="550" spans="1:15" ht="30" customHeight="1">
      <c r="A550" s="120"/>
      <c r="B550" s="464"/>
      <c r="C550" s="465"/>
      <c r="D550" s="466"/>
      <c r="E550" s="466"/>
      <c r="F550" s="595" t="s">
        <v>794</v>
      </c>
      <c r="G550" s="595"/>
      <c r="H550" s="595"/>
      <c r="I550" s="108">
        <v>927</v>
      </c>
      <c r="J550" s="110">
        <v>104</v>
      </c>
      <c r="K550" s="124">
        <v>20407</v>
      </c>
      <c r="L550" s="108">
        <v>0</v>
      </c>
      <c r="M550" s="122">
        <v>17849.233000000004</v>
      </c>
      <c r="N550" s="122">
        <v>12736.471</v>
      </c>
      <c r="O550" s="121">
        <v>0</v>
      </c>
    </row>
    <row r="551" spans="1:15" ht="15.75" customHeight="1">
      <c r="A551" s="120"/>
      <c r="B551" s="464"/>
      <c r="C551" s="465"/>
      <c r="D551" s="466"/>
      <c r="E551" s="466"/>
      <c r="F551" s="466"/>
      <c r="G551" s="596" t="s">
        <v>358</v>
      </c>
      <c r="H551" s="596"/>
      <c r="I551" s="108">
        <v>927</v>
      </c>
      <c r="J551" s="110">
        <v>104</v>
      </c>
      <c r="K551" s="124">
        <v>20407</v>
      </c>
      <c r="L551" s="108">
        <v>500</v>
      </c>
      <c r="M551" s="122">
        <v>17849.233000000004</v>
      </c>
      <c r="N551" s="122">
        <v>12736.471</v>
      </c>
      <c r="O551" s="121">
        <v>0</v>
      </c>
    </row>
    <row r="552" spans="1:15" ht="15.75" customHeight="1">
      <c r="A552" s="120"/>
      <c r="B552" s="464"/>
      <c r="C552" s="594" t="s">
        <v>366</v>
      </c>
      <c r="D552" s="594"/>
      <c r="E552" s="594"/>
      <c r="F552" s="594"/>
      <c r="G552" s="594"/>
      <c r="H552" s="594"/>
      <c r="I552" s="108">
        <v>927</v>
      </c>
      <c r="J552" s="110">
        <v>114</v>
      </c>
      <c r="K552" s="124">
        <v>0</v>
      </c>
      <c r="L552" s="108">
        <v>0</v>
      </c>
      <c r="M552" s="122">
        <v>46523.88828</v>
      </c>
      <c r="N552" s="122">
        <v>19050.835440000003</v>
      </c>
      <c r="O552" s="121">
        <v>306.51</v>
      </c>
    </row>
    <row r="553" spans="1:15" ht="29.25" customHeight="1">
      <c r="A553" s="120"/>
      <c r="B553" s="464"/>
      <c r="C553" s="465"/>
      <c r="D553" s="595" t="s">
        <v>367</v>
      </c>
      <c r="E553" s="595"/>
      <c r="F553" s="595"/>
      <c r="G553" s="595"/>
      <c r="H553" s="595"/>
      <c r="I553" s="108">
        <v>927</v>
      </c>
      <c r="J553" s="110">
        <v>114</v>
      </c>
      <c r="K553" s="124">
        <v>920000</v>
      </c>
      <c r="L553" s="108">
        <v>0</v>
      </c>
      <c r="M553" s="122">
        <v>18330.92488</v>
      </c>
      <c r="N553" s="122">
        <v>0</v>
      </c>
      <c r="O553" s="121">
        <v>0</v>
      </c>
    </row>
    <row r="554" spans="1:15" ht="16.5" customHeight="1">
      <c r="A554" s="120"/>
      <c r="B554" s="464"/>
      <c r="C554" s="465"/>
      <c r="D554" s="466"/>
      <c r="E554" s="595" t="s">
        <v>368</v>
      </c>
      <c r="F554" s="595"/>
      <c r="G554" s="595"/>
      <c r="H554" s="595"/>
      <c r="I554" s="108">
        <v>927</v>
      </c>
      <c r="J554" s="110">
        <v>114</v>
      </c>
      <c r="K554" s="124">
        <v>920300</v>
      </c>
      <c r="L554" s="108">
        <v>0</v>
      </c>
      <c r="M554" s="122">
        <v>18330.92488</v>
      </c>
      <c r="N554" s="122">
        <v>0</v>
      </c>
      <c r="O554" s="121">
        <v>0</v>
      </c>
    </row>
    <row r="555" spans="1:15" ht="75" customHeight="1">
      <c r="A555" s="120"/>
      <c r="B555" s="464"/>
      <c r="C555" s="465"/>
      <c r="D555" s="466"/>
      <c r="E555" s="466"/>
      <c r="F555" s="595" t="s">
        <v>532</v>
      </c>
      <c r="G555" s="595"/>
      <c r="H555" s="595"/>
      <c r="I555" s="108">
        <v>927</v>
      </c>
      <c r="J555" s="110">
        <v>114</v>
      </c>
      <c r="K555" s="124">
        <v>920377</v>
      </c>
      <c r="L555" s="108">
        <v>0</v>
      </c>
      <c r="M555" s="122">
        <v>14006.27</v>
      </c>
      <c r="N555" s="122">
        <v>0</v>
      </c>
      <c r="O555" s="121">
        <v>0</v>
      </c>
    </row>
    <row r="556" spans="1:15" ht="17.25" customHeight="1">
      <c r="A556" s="120"/>
      <c r="B556" s="464"/>
      <c r="C556" s="465"/>
      <c r="D556" s="466"/>
      <c r="E556" s="466"/>
      <c r="F556" s="466"/>
      <c r="G556" s="596" t="s">
        <v>369</v>
      </c>
      <c r="H556" s="596"/>
      <c r="I556" s="108">
        <v>927</v>
      </c>
      <c r="J556" s="110">
        <v>114</v>
      </c>
      <c r="K556" s="124">
        <v>920377</v>
      </c>
      <c r="L556" s="108">
        <v>18</v>
      </c>
      <c r="M556" s="122">
        <v>14006.27</v>
      </c>
      <c r="N556" s="122">
        <v>0</v>
      </c>
      <c r="O556" s="121">
        <v>0</v>
      </c>
    </row>
    <row r="557" spans="1:15" ht="57.75" customHeight="1">
      <c r="A557" s="120"/>
      <c r="B557" s="464"/>
      <c r="C557" s="465"/>
      <c r="D557" s="466"/>
      <c r="E557" s="466"/>
      <c r="F557" s="595" t="s">
        <v>531</v>
      </c>
      <c r="G557" s="595"/>
      <c r="H557" s="595"/>
      <c r="I557" s="108">
        <v>927</v>
      </c>
      <c r="J557" s="110">
        <v>114</v>
      </c>
      <c r="K557" s="124">
        <v>920378</v>
      </c>
      <c r="L557" s="108">
        <v>0</v>
      </c>
      <c r="M557" s="122">
        <v>4324.65488</v>
      </c>
      <c r="N557" s="122">
        <v>0</v>
      </c>
      <c r="O557" s="121">
        <v>0</v>
      </c>
    </row>
    <row r="558" spans="1:15" ht="16.5" customHeight="1">
      <c r="A558" s="120"/>
      <c r="B558" s="464"/>
      <c r="C558" s="465"/>
      <c r="D558" s="466"/>
      <c r="E558" s="466"/>
      <c r="F558" s="466"/>
      <c r="G558" s="596" t="s">
        <v>369</v>
      </c>
      <c r="H558" s="596"/>
      <c r="I558" s="108">
        <v>927</v>
      </c>
      <c r="J558" s="110">
        <v>114</v>
      </c>
      <c r="K558" s="124">
        <v>920378</v>
      </c>
      <c r="L558" s="108">
        <v>18</v>
      </c>
      <c r="M558" s="122">
        <v>4324.65488</v>
      </c>
      <c r="N558" s="122">
        <v>0</v>
      </c>
      <c r="O558" s="121">
        <v>0</v>
      </c>
    </row>
    <row r="559" spans="1:15" ht="16.5" customHeight="1">
      <c r="A559" s="120"/>
      <c r="B559" s="464"/>
      <c r="C559" s="465"/>
      <c r="D559" s="595" t="s">
        <v>390</v>
      </c>
      <c r="E559" s="595"/>
      <c r="F559" s="595"/>
      <c r="G559" s="595"/>
      <c r="H559" s="595"/>
      <c r="I559" s="108">
        <v>927</v>
      </c>
      <c r="J559" s="110">
        <v>114</v>
      </c>
      <c r="K559" s="124">
        <v>930000</v>
      </c>
      <c r="L559" s="108">
        <v>0</v>
      </c>
      <c r="M559" s="122">
        <v>28192.963400000004</v>
      </c>
      <c r="N559" s="122">
        <v>19050.835440000003</v>
      </c>
      <c r="O559" s="121">
        <v>306.51</v>
      </c>
    </row>
    <row r="560" spans="1:15" ht="16.5" customHeight="1">
      <c r="A560" s="120"/>
      <c r="B560" s="464"/>
      <c r="C560" s="465"/>
      <c r="D560" s="466"/>
      <c r="E560" s="595" t="s">
        <v>391</v>
      </c>
      <c r="F560" s="595"/>
      <c r="G560" s="595"/>
      <c r="H560" s="595"/>
      <c r="I560" s="108">
        <v>927</v>
      </c>
      <c r="J560" s="110">
        <v>114</v>
      </c>
      <c r="K560" s="124">
        <v>939900</v>
      </c>
      <c r="L560" s="108">
        <v>0</v>
      </c>
      <c r="M560" s="122">
        <v>28192.963400000004</v>
      </c>
      <c r="N560" s="122">
        <v>19050.835440000003</v>
      </c>
      <c r="O560" s="121">
        <v>306.51</v>
      </c>
    </row>
    <row r="561" spans="1:15" ht="33" customHeight="1">
      <c r="A561" s="120"/>
      <c r="B561" s="464"/>
      <c r="C561" s="465"/>
      <c r="D561" s="466"/>
      <c r="E561" s="466"/>
      <c r="F561" s="595" t="s">
        <v>530</v>
      </c>
      <c r="G561" s="595"/>
      <c r="H561" s="595"/>
      <c r="I561" s="108">
        <v>927</v>
      </c>
      <c r="J561" s="110">
        <v>114</v>
      </c>
      <c r="K561" s="124">
        <v>939904</v>
      </c>
      <c r="L561" s="108">
        <v>0</v>
      </c>
      <c r="M561" s="122">
        <v>28192.963400000004</v>
      </c>
      <c r="N561" s="122">
        <v>19050.835440000003</v>
      </c>
      <c r="O561" s="121">
        <v>306.51</v>
      </c>
    </row>
    <row r="562" spans="1:15" ht="13.5" customHeight="1">
      <c r="A562" s="120"/>
      <c r="B562" s="464"/>
      <c r="C562" s="465"/>
      <c r="D562" s="466"/>
      <c r="E562" s="466"/>
      <c r="F562" s="466"/>
      <c r="G562" s="596" t="s">
        <v>392</v>
      </c>
      <c r="H562" s="596"/>
      <c r="I562" s="108">
        <v>927</v>
      </c>
      <c r="J562" s="110">
        <v>114</v>
      </c>
      <c r="K562" s="124">
        <v>939904</v>
      </c>
      <c r="L562" s="108">
        <v>1</v>
      </c>
      <c r="M562" s="122">
        <v>28192.963400000004</v>
      </c>
      <c r="N562" s="122">
        <v>19050.835440000003</v>
      </c>
      <c r="O562" s="121">
        <v>306.51</v>
      </c>
    </row>
    <row r="563" spans="1:15" ht="13.5" customHeight="1">
      <c r="A563" s="120"/>
      <c r="B563" s="464"/>
      <c r="C563" s="594" t="s">
        <v>795</v>
      </c>
      <c r="D563" s="594"/>
      <c r="E563" s="594"/>
      <c r="F563" s="594"/>
      <c r="G563" s="594"/>
      <c r="H563" s="594"/>
      <c r="I563" s="108">
        <v>927</v>
      </c>
      <c r="J563" s="110">
        <v>407</v>
      </c>
      <c r="K563" s="124">
        <v>0</v>
      </c>
      <c r="L563" s="108">
        <v>0</v>
      </c>
      <c r="M563" s="122">
        <v>3715.9401799999996</v>
      </c>
      <c r="N563" s="122">
        <v>0</v>
      </c>
      <c r="O563" s="121">
        <v>0</v>
      </c>
    </row>
    <row r="564" spans="1:15" ht="13.5" customHeight="1">
      <c r="A564" s="120"/>
      <c r="B564" s="464"/>
      <c r="C564" s="465"/>
      <c r="D564" s="595" t="s">
        <v>796</v>
      </c>
      <c r="E564" s="595"/>
      <c r="F564" s="595"/>
      <c r="G564" s="595"/>
      <c r="H564" s="595"/>
      <c r="I564" s="108">
        <v>927</v>
      </c>
      <c r="J564" s="110">
        <v>407</v>
      </c>
      <c r="K564" s="124">
        <v>2920000</v>
      </c>
      <c r="L564" s="108">
        <v>0</v>
      </c>
      <c r="M564" s="122">
        <v>3715.9401799999996</v>
      </c>
      <c r="N564" s="122">
        <v>0</v>
      </c>
      <c r="O564" s="121">
        <v>0</v>
      </c>
    </row>
    <row r="565" spans="1:15" ht="30" customHeight="1">
      <c r="A565" s="120"/>
      <c r="B565" s="464"/>
      <c r="C565" s="465"/>
      <c r="D565" s="466"/>
      <c r="E565" s="595" t="s">
        <v>797</v>
      </c>
      <c r="F565" s="595"/>
      <c r="G565" s="595"/>
      <c r="H565" s="595"/>
      <c r="I565" s="108">
        <v>927</v>
      </c>
      <c r="J565" s="110">
        <v>407</v>
      </c>
      <c r="K565" s="124">
        <v>2920200</v>
      </c>
      <c r="L565" s="108">
        <v>0</v>
      </c>
      <c r="M565" s="122">
        <v>3715.9401799999996</v>
      </c>
      <c r="N565" s="122">
        <v>0</v>
      </c>
      <c r="O565" s="121">
        <v>0</v>
      </c>
    </row>
    <row r="566" spans="1:15" ht="16.5" customHeight="1">
      <c r="A566" s="120"/>
      <c r="B566" s="464"/>
      <c r="C566" s="465"/>
      <c r="D566" s="466"/>
      <c r="E566" s="466"/>
      <c r="F566" s="466"/>
      <c r="G566" s="596" t="s">
        <v>358</v>
      </c>
      <c r="H566" s="596"/>
      <c r="I566" s="108">
        <v>927</v>
      </c>
      <c r="J566" s="110">
        <v>407</v>
      </c>
      <c r="K566" s="124">
        <v>2920200</v>
      </c>
      <c r="L566" s="108">
        <v>500</v>
      </c>
      <c r="M566" s="122">
        <v>3715.9401799999996</v>
      </c>
      <c r="N566" s="122">
        <v>0</v>
      </c>
      <c r="O566" s="121">
        <v>0</v>
      </c>
    </row>
    <row r="567" spans="1:15" ht="16.5" customHeight="1">
      <c r="A567" s="120"/>
      <c r="B567" s="464"/>
      <c r="C567" s="594" t="s">
        <v>798</v>
      </c>
      <c r="D567" s="594"/>
      <c r="E567" s="594"/>
      <c r="F567" s="594"/>
      <c r="G567" s="594"/>
      <c r="H567" s="594"/>
      <c r="I567" s="108">
        <v>927</v>
      </c>
      <c r="J567" s="110">
        <v>408</v>
      </c>
      <c r="K567" s="124">
        <v>0</v>
      </c>
      <c r="L567" s="108">
        <v>0</v>
      </c>
      <c r="M567" s="122">
        <v>21809.73018</v>
      </c>
      <c r="N567" s="122">
        <v>0</v>
      </c>
      <c r="O567" s="121">
        <v>0</v>
      </c>
    </row>
    <row r="568" spans="1:15" ht="16.5" customHeight="1">
      <c r="A568" s="120"/>
      <c r="B568" s="464"/>
      <c r="C568" s="465"/>
      <c r="D568" s="595" t="s">
        <v>799</v>
      </c>
      <c r="E568" s="595"/>
      <c r="F568" s="595"/>
      <c r="G568" s="595"/>
      <c r="H568" s="595"/>
      <c r="I568" s="108">
        <v>927</v>
      </c>
      <c r="J568" s="110">
        <v>408</v>
      </c>
      <c r="K568" s="124">
        <v>3030000</v>
      </c>
      <c r="L568" s="108">
        <v>0</v>
      </c>
      <c r="M568" s="122">
        <v>21809.73018</v>
      </c>
      <c r="N568" s="122">
        <v>0</v>
      </c>
      <c r="O568" s="121">
        <v>0</v>
      </c>
    </row>
    <row r="569" spans="1:15" ht="26.25" customHeight="1">
      <c r="A569" s="120"/>
      <c r="B569" s="464"/>
      <c r="C569" s="465"/>
      <c r="D569" s="466"/>
      <c r="E569" s="595" t="s">
        <v>800</v>
      </c>
      <c r="F569" s="595"/>
      <c r="G569" s="595"/>
      <c r="H569" s="595"/>
      <c r="I569" s="108">
        <v>927</v>
      </c>
      <c r="J569" s="110">
        <v>408</v>
      </c>
      <c r="K569" s="124">
        <v>3030200</v>
      </c>
      <c r="L569" s="108">
        <v>0</v>
      </c>
      <c r="M569" s="122">
        <v>21809.73018</v>
      </c>
      <c r="N569" s="122">
        <v>0</v>
      </c>
      <c r="O569" s="121">
        <v>0</v>
      </c>
    </row>
    <row r="570" spans="1:15" ht="75.75" customHeight="1">
      <c r="A570" s="120"/>
      <c r="B570" s="464"/>
      <c r="C570" s="465"/>
      <c r="D570" s="466"/>
      <c r="E570" s="466"/>
      <c r="F570" s="595" t="s">
        <v>529</v>
      </c>
      <c r="G570" s="595"/>
      <c r="H570" s="595"/>
      <c r="I570" s="108">
        <v>927</v>
      </c>
      <c r="J570" s="110">
        <v>408</v>
      </c>
      <c r="K570" s="124">
        <v>3030203</v>
      </c>
      <c r="L570" s="108">
        <v>0</v>
      </c>
      <c r="M570" s="122">
        <v>10855.376</v>
      </c>
      <c r="N570" s="122">
        <v>0</v>
      </c>
      <c r="O570" s="121">
        <v>0</v>
      </c>
    </row>
    <row r="571" spans="1:15" ht="18.75" customHeight="1">
      <c r="A571" s="120"/>
      <c r="B571" s="464"/>
      <c r="C571" s="465"/>
      <c r="D571" s="466"/>
      <c r="E571" s="466"/>
      <c r="F571" s="466"/>
      <c r="G571" s="596" t="s">
        <v>369</v>
      </c>
      <c r="H571" s="596"/>
      <c r="I571" s="108">
        <v>927</v>
      </c>
      <c r="J571" s="110">
        <v>408</v>
      </c>
      <c r="K571" s="124">
        <v>3030203</v>
      </c>
      <c r="L571" s="108">
        <v>18</v>
      </c>
      <c r="M571" s="122">
        <v>10855.376</v>
      </c>
      <c r="N571" s="122">
        <v>0</v>
      </c>
      <c r="O571" s="121">
        <v>0</v>
      </c>
    </row>
    <row r="572" spans="1:15" ht="73.5" customHeight="1">
      <c r="A572" s="120"/>
      <c r="B572" s="464"/>
      <c r="C572" s="465"/>
      <c r="D572" s="466"/>
      <c r="E572" s="466"/>
      <c r="F572" s="595" t="s">
        <v>528</v>
      </c>
      <c r="G572" s="595"/>
      <c r="H572" s="595"/>
      <c r="I572" s="108">
        <v>927</v>
      </c>
      <c r="J572" s="110">
        <v>408</v>
      </c>
      <c r="K572" s="124">
        <v>3030204</v>
      </c>
      <c r="L572" s="108">
        <v>0</v>
      </c>
      <c r="M572" s="122">
        <v>10889.11</v>
      </c>
      <c r="N572" s="122">
        <v>0</v>
      </c>
      <c r="O572" s="121">
        <v>0</v>
      </c>
    </row>
    <row r="573" spans="1:15" ht="18" customHeight="1">
      <c r="A573" s="120"/>
      <c r="B573" s="464"/>
      <c r="C573" s="465"/>
      <c r="D573" s="466"/>
      <c r="E573" s="466"/>
      <c r="F573" s="466"/>
      <c r="G573" s="596" t="s">
        <v>369</v>
      </c>
      <c r="H573" s="596"/>
      <c r="I573" s="108">
        <v>927</v>
      </c>
      <c r="J573" s="110">
        <v>408</v>
      </c>
      <c r="K573" s="124">
        <v>3030204</v>
      </c>
      <c r="L573" s="108">
        <v>18</v>
      </c>
      <c r="M573" s="122">
        <v>10889.11</v>
      </c>
      <c r="N573" s="122">
        <v>0</v>
      </c>
      <c r="O573" s="121">
        <v>0</v>
      </c>
    </row>
    <row r="574" spans="1:15" ht="59.25" customHeight="1">
      <c r="A574" s="120"/>
      <c r="B574" s="464"/>
      <c r="C574" s="465"/>
      <c r="D574" s="466"/>
      <c r="E574" s="466"/>
      <c r="F574" s="595" t="s">
        <v>527</v>
      </c>
      <c r="G574" s="595"/>
      <c r="H574" s="595"/>
      <c r="I574" s="108">
        <v>927</v>
      </c>
      <c r="J574" s="110">
        <v>408</v>
      </c>
      <c r="K574" s="124">
        <v>3030205</v>
      </c>
      <c r="L574" s="108">
        <v>0</v>
      </c>
      <c r="M574" s="122">
        <v>65.24418</v>
      </c>
      <c r="N574" s="122">
        <v>0</v>
      </c>
      <c r="O574" s="121">
        <v>0</v>
      </c>
    </row>
    <row r="575" spans="1:15" ht="15.75" customHeight="1">
      <c r="A575" s="120"/>
      <c r="B575" s="464"/>
      <c r="C575" s="465"/>
      <c r="D575" s="466"/>
      <c r="E575" s="466"/>
      <c r="F575" s="466"/>
      <c r="G575" s="596" t="s">
        <v>369</v>
      </c>
      <c r="H575" s="596"/>
      <c r="I575" s="108">
        <v>927</v>
      </c>
      <c r="J575" s="110">
        <v>408</v>
      </c>
      <c r="K575" s="124">
        <v>3030205</v>
      </c>
      <c r="L575" s="108">
        <v>18</v>
      </c>
      <c r="M575" s="122">
        <v>65.24418</v>
      </c>
      <c r="N575" s="122">
        <v>0</v>
      </c>
      <c r="O575" s="121">
        <v>0</v>
      </c>
    </row>
    <row r="576" spans="1:15" ht="15.75" customHeight="1">
      <c r="A576" s="120"/>
      <c r="B576" s="464"/>
      <c r="C576" s="594" t="s">
        <v>801</v>
      </c>
      <c r="D576" s="594"/>
      <c r="E576" s="594"/>
      <c r="F576" s="594"/>
      <c r="G576" s="594"/>
      <c r="H576" s="594"/>
      <c r="I576" s="108">
        <v>927</v>
      </c>
      <c r="J576" s="110">
        <v>409</v>
      </c>
      <c r="K576" s="124">
        <v>0</v>
      </c>
      <c r="L576" s="108">
        <v>0</v>
      </c>
      <c r="M576" s="122">
        <v>546.5393</v>
      </c>
      <c r="N576" s="122">
        <v>0</v>
      </c>
      <c r="O576" s="121">
        <v>0</v>
      </c>
    </row>
    <row r="577" spans="1:15" ht="15.75" customHeight="1">
      <c r="A577" s="120"/>
      <c r="B577" s="464"/>
      <c r="C577" s="465"/>
      <c r="D577" s="595" t="s">
        <v>802</v>
      </c>
      <c r="E577" s="595"/>
      <c r="F577" s="595"/>
      <c r="G577" s="595"/>
      <c r="H577" s="595"/>
      <c r="I577" s="108">
        <v>927</v>
      </c>
      <c r="J577" s="110">
        <v>409</v>
      </c>
      <c r="K577" s="124">
        <v>6000000</v>
      </c>
      <c r="L577" s="108">
        <v>0</v>
      </c>
      <c r="M577" s="122">
        <v>546.5393</v>
      </c>
      <c r="N577" s="122">
        <v>0</v>
      </c>
      <c r="O577" s="121">
        <v>0</v>
      </c>
    </row>
    <row r="578" spans="1:15" ht="42" customHeight="1">
      <c r="A578" s="120"/>
      <c r="B578" s="464"/>
      <c r="C578" s="465"/>
      <c r="D578" s="466"/>
      <c r="E578" s="595" t="s">
        <v>803</v>
      </c>
      <c r="F578" s="595"/>
      <c r="G578" s="595"/>
      <c r="H578" s="595"/>
      <c r="I578" s="108">
        <v>927</v>
      </c>
      <c r="J578" s="110">
        <v>409</v>
      </c>
      <c r="K578" s="124">
        <v>6000200</v>
      </c>
      <c r="L578" s="108">
        <v>0</v>
      </c>
      <c r="M578" s="122">
        <v>546.5393</v>
      </c>
      <c r="N578" s="122">
        <v>0</v>
      </c>
      <c r="O578" s="121">
        <v>0</v>
      </c>
    </row>
    <row r="579" spans="1:15" ht="90" customHeight="1">
      <c r="A579" s="120"/>
      <c r="B579" s="464"/>
      <c r="C579" s="465"/>
      <c r="D579" s="466"/>
      <c r="E579" s="466"/>
      <c r="F579" s="595" t="s">
        <v>804</v>
      </c>
      <c r="G579" s="595"/>
      <c r="H579" s="595"/>
      <c r="I579" s="108">
        <v>927</v>
      </c>
      <c r="J579" s="110">
        <v>409</v>
      </c>
      <c r="K579" s="124">
        <v>6000211</v>
      </c>
      <c r="L579" s="108">
        <v>0</v>
      </c>
      <c r="M579" s="122">
        <v>546.5393</v>
      </c>
      <c r="N579" s="122">
        <v>0</v>
      </c>
      <c r="O579" s="121">
        <v>0</v>
      </c>
    </row>
    <row r="580" spans="1:15" ht="13.5" customHeight="1">
      <c r="A580" s="120"/>
      <c r="B580" s="464"/>
      <c r="C580" s="465"/>
      <c r="D580" s="466"/>
      <c r="E580" s="466"/>
      <c r="F580" s="466"/>
      <c r="G580" s="596" t="s">
        <v>369</v>
      </c>
      <c r="H580" s="596"/>
      <c r="I580" s="108">
        <v>927</v>
      </c>
      <c r="J580" s="110">
        <v>409</v>
      </c>
      <c r="K580" s="124">
        <v>6000211</v>
      </c>
      <c r="L580" s="108">
        <v>18</v>
      </c>
      <c r="M580" s="122">
        <v>546.5393</v>
      </c>
      <c r="N580" s="122">
        <v>0</v>
      </c>
      <c r="O580" s="121">
        <v>0</v>
      </c>
    </row>
    <row r="581" spans="1:15" ht="13.5" customHeight="1">
      <c r="A581" s="120"/>
      <c r="B581" s="464"/>
      <c r="C581" s="594" t="s">
        <v>776</v>
      </c>
      <c r="D581" s="594"/>
      <c r="E581" s="594"/>
      <c r="F581" s="594"/>
      <c r="G581" s="594"/>
      <c r="H581" s="594"/>
      <c r="I581" s="108">
        <v>927</v>
      </c>
      <c r="J581" s="110">
        <v>501</v>
      </c>
      <c r="K581" s="124">
        <v>0</v>
      </c>
      <c r="L581" s="108">
        <v>0</v>
      </c>
      <c r="M581" s="122">
        <v>79033.33434999999</v>
      </c>
      <c r="N581" s="122">
        <v>0</v>
      </c>
      <c r="O581" s="121">
        <v>0</v>
      </c>
    </row>
    <row r="582" spans="1:15" ht="13.5" customHeight="1">
      <c r="A582" s="120"/>
      <c r="B582" s="464"/>
      <c r="C582" s="465"/>
      <c r="D582" s="595" t="s">
        <v>777</v>
      </c>
      <c r="E582" s="595"/>
      <c r="F582" s="595"/>
      <c r="G582" s="595"/>
      <c r="H582" s="595"/>
      <c r="I582" s="108">
        <v>927</v>
      </c>
      <c r="J582" s="110">
        <v>501</v>
      </c>
      <c r="K582" s="124">
        <v>3500000</v>
      </c>
      <c r="L582" s="108">
        <v>0</v>
      </c>
      <c r="M582" s="122">
        <v>71033.33434999999</v>
      </c>
      <c r="N582" s="122">
        <v>0</v>
      </c>
      <c r="O582" s="121">
        <v>0</v>
      </c>
    </row>
    <row r="583" spans="1:15" ht="44.25" customHeight="1">
      <c r="A583" s="120"/>
      <c r="B583" s="464"/>
      <c r="C583" s="465"/>
      <c r="D583" s="466"/>
      <c r="E583" s="595" t="s">
        <v>788</v>
      </c>
      <c r="F583" s="595"/>
      <c r="G583" s="595"/>
      <c r="H583" s="595"/>
      <c r="I583" s="108">
        <v>927</v>
      </c>
      <c r="J583" s="110">
        <v>501</v>
      </c>
      <c r="K583" s="124">
        <v>3500100</v>
      </c>
      <c r="L583" s="108">
        <v>0</v>
      </c>
      <c r="M583" s="122">
        <v>71033.33434999999</v>
      </c>
      <c r="N583" s="122">
        <v>0</v>
      </c>
      <c r="O583" s="121">
        <v>0</v>
      </c>
    </row>
    <row r="584" spans="1:15" ht="44.25" customHeight="1">
      <c r="A584" s="120"/>
      <c r="B584" s="464"/>
      <c r="C584" s="465"/>
      <c r="D584" s="466"/>
      <c r="E584" s="466"/>
      <c r="F584" s="595" t="s">
        <v>805</v>
      </c>
      <c r="G584" s="595"/>
      <c r="H584" s="595"/>
      <c r="I584" s="108">
        <v>927</v>
      </c>
      <c r="J584" s="110">
        <v>501</v>
      </c>
      <c r="K584" s="124">
        <v>3500104</v>
      </c>
      <c r="L584" s="108">
        <v>0</v>
      </c>
      <c r="M584" s="122">
        <v>71033.33434999999</v>
      </c>
      <c r="N584" s="122">
        <v>0</v>
      </c>
      <c r="O584" s="121">
        <v>0</v>
      </c>
    </row>
    <row r="585" spans="1:15" ht="15.75" customHeight="1">
      <c r="A585" s="120"/>
      <c r="B585" s="464"/>
      <c r="C585" s="465"/>
      <c r="D585" s="466"/>
      <c r="E585" s="466"/>
      <c r="F585" s="466"/>
      <c r="G585" s="596" t="s">
        <v>375</v>
      </c>
      <c r="H585" s="596"/>
      <c r="I585" s="108">
        <v>927</v>
      </c>
      <c r="J585" s="110">
        <v>501</v>
      </c>
      <c r="K585" s="124">
        <v>3500104</v>
      </c>
      <c r="L585" s="108">
        <v>6</v>
      </c>
      <c r="M585" s="122">
        <v>71033.33434999999</v>
      </c>
      <c r="N585" s="122">
        <v>0</v>
      </c>
      <c r="O585" s="121">
        <v>0</v>
      </c>
    </row>
    <row r="586" spans="1:15" ht="15.75" customHeight="1">
      <c r="A586" s="120"/>
      <c r="B586" s="464"/>
      <c r="C586" s="465"/>
      <c r="D586" s="595" t="s">
        <v>395</v>
      </c>
      <c r="E586" s="595"/>
      <c r="F586" s="595"/>
      <c r="G586" s="595"/>
      <c r="H586" s="595"/>
      <c r="I586" s="108">
        <v>927</v>
      </c>
      <c r="J586" s="110">
        <v>501</v>
      </c>
      <c r="K586" s="124">
        <v>7950000</v>
      </c>
      <c r="L586" s="108">
        <v>0</v>
      </c>
      <c r="M586" s="122">
        <v>8000</v>
      </c>
      <c r="N586" s="122">
        <v>0</v>
      </c>
      <c r="O586" s="121">
        <v>0</v>
      </c>
    </row>
    <row r="587" spans="1:15" ht="59.25" customHeight="1">
      <c r="A587" s="120"/>
      <c r="B587" s="464"/>
      <c r="C587" s="465"/>
      <c r="D587" s="466"/>
      <c r="E587" s="466"/>
      <c r="F587" s="595" t="s">
        <v>806</v>
      </c>
      <c r="G587" s="595"/>
      <c r="H587" s="595"/>
      <c r="I587" s="108">
        <v>927</v>
      </c>
      <c r="J587" s="110">
        <v>501</v>
      </c>
      <c r="K587" s="124">
        <v>7950044</v>
      </c>
      <c r="L587" s="108">
        <v>0</v>
      </c>
      <c r="M587" s="122">
        <v>8000</v>
      </c>
      <c r="N587" s="122">
        <v>0</v>
      </c>
      <c r="O587" s="121">
        <v>0</v>
      </c>
    </row>
    <row r="588" spans="1:15" ht="13.5" customHeight="1">
      <c r="A588" s="120"/>
      <c r="B588" s="464"/>
      <c r="C588" s="465"/>
      <c r="D588" s="466"/>
      <c r="E588" s="466"/>
      <c r="F588" s="466"/>
      <c r="G588" s="596" t="s">
        <v>358</v>
      </c>
      <c r="H588" s="596"/>
      <c r="I588" s="108">
        <v>927</v>
      </c>
      <c r="J588" s="110">
        <v>501</v>
      </c>
      <c r="K588" s="124">
        <v>7950044</v>
      </c>
      <c r="L588" s="108">
        <v>500</v>
      </c>
      <c r="M588" s="122">
        <v>8000</v>
      </c>
      <c r="N588" s="122">
        <v>0</v>
      </c>
      <c r="O588" s="121">
        <v>0</v>
      </c>
    </row>
    <row r="589" spans="1:15" ht="13.5" customHeight="1">
      <c r="A589" s="120"/>
      <c r="B589" s="464"/>
      <c r="C589" s="594" t="s">
        <v>371</v>
      </c>
      <c r="D589" s="594"/>
      <c r="E589" s="594"/>
      <c r="F589" s="594"/>
      <c r="G589" s="594"/>
      <c r="H589" s="594"/>
      <c r="I589" s="108">
        <v>927</v>
      </c>
      <c r="J589" s="110">
        <v>502</v>
      </c>
      <c r="K589" s="124">
        <v>0</v>
      </c>
      <c r="L589" s="108">
        <v>0</v>
      </c>
      <c r="M589" s="122">
        <v>31163.07294</v>
      </c>
      <c r="N589" s="122">
        <v>0</v>
      </c>
      <c r="O589" s="121">
        <v>0</v>
      </c>
    </row>
    <row r="590" spans="1:15" ht="13.5" customHeight="1">
      <c r="A590" s="120"/>
      <c r="B590" s="464"/>
      <c r="C590" s="465"/>
      <c r="D590" s="595" t="s">
        <v>372</v>
      </c>
      <c r="E590" s="595"/>
      <c r="F590" s="595"/>
      <c r="G590" s="595"/>
      <c r="H590" s="595"/>
      <c r="I590" s="108">
        <v>927</v>
      </c>
      <c r="J590" s="110">
        <v>502</v>
      </c>
      <c r="K590" s="124">
        <v>3510000</v>
      </c>
      <c r="L590" s="108">
        <v>0</v>
      </c>
      <c r="M590" s="122">
        <v>26580.636079999997</v>
      </c>
      <c r="N590" s="122">
        <v>0</v>
      </c>
      <c r="O590" s="121">
        <v>0</v>
      </c>
    </row>
    <row r="591" spans="1:15" ht="45.75" customHeight="1">
      <c r="A591" s="120"/>
      <c r="B591" s="464"/>
      <c r="C591" s="465"/>
      <c r="D591" s="466"/>
      <c r="E591" s="595" t="s">
        <v>373</v>
      </c>
      <c r="F591" s="595"/>
      <c r="G591" s="595"/>
      <c r="H591" s="595"/>
      <c r="I591" s="108">
        <v>927</v>
      </c>
      <c r="J591" s="110">
        <v>502</v>
      </c>
      <c r="K591" s="124">
        <v>3510200</v>
      </c>
      <c r="L591" s="108">
        <v>0</v>
      </c>
      <c r="M591" s="122">
        <v>26580.636079999997</v>
      </c>
      <c r="N591" s="122">
        <v>0</v>
      </c>
      <c r="O591" s="121">
        <v>0</v>
      </c>
    </row>
    <row r="592" spans="1:15" ht="15" customHeight="1">
      <c r="A592" s="120"/>
      <c r="B592" s="464"/>
      <c r="C592" s="465"/>
      <c r="D592" s="466"/>
      <c r="E592" s="466"/>
      <c r="F592" s="466"/>
      <c r="G592" s="596" t="s">
        <v>375</v>
      </c>
      <c r="H592" s="596"/>
      <c r="I592" s="108">
        <v>927</v>
      </c>
      <c r="J592" s="110">
        <v>502</v>
      </c>
      <c r="K592" s="124">
        <v>3510200</v>
      </c>
      <c r="L592" s="108">
        <v>6</v>
      </c>
      <c r="M592" s="122">
        <v>1580.63608</v>
      </c>
      <c r="N592" s="122">
        <v>0</v>
      </c>
      <c r="O592" s="121">
        <v>0</v>
      </c>
    </row>
    <row r="593" spans="1:15" ht="44.25" customHeight="1">
      <c r="A593" s="120"/>
      <c r="B593" s="464"/>
      <c r="C593" s="465"/>
      <c r="D593" s="466"/>
      <c r="E593" s="466"/>
      <c r="F593" s="595" t="s">
        <v>807</v>
      </c>
      <c r="G593" s="595"/>
      <c r="H593" s="595"/>
      <c r="I593" s="108">
        <v>927</v>
      </c>
      <c r="J593" s="110">
        <v>502</v>
      </c>
      <c r="K593" s="124">
        <v>3510205</v>
      </c>
      <c r="L593" s="108">
        <v>0</v>
      </c>
      <c r="M593" s="122">
        <v>25000</v>
      </c>
      <c r="N593" s="122">
        <v>0</v>
      </c>
      <c r="O593" s="121">
        <v>0</v>
      </c>
    </row>
    <row r="594" spans="1:15" ht="90" customHeight="1">
      <c r="A594" s="120"/>
      <c r="B594" s="464"/>
      <c r="C594" s="465"/>
      <c r="D594" s="466"/>
      <c r="E594" s="466"/>
      <c r="F594" s="466"/>
      <c r="G594" s="596" t="s">
        <v>300</v>
      </c>
      <c r="H594" s="598"/>
      <c r="I594" s="108">
        <v>927</v>
      </c>
      <c r="J594" s="110">
        <v>502</v>
      </c>
      <c r="K594" s="124">
        <v>3510205</v>
      </c>
      <c r="L594" s="108">
        <v>6</v>
      </c>
      <c r="M594" s="122">
        <v>25000</v>
      </c>
      <c r="N594" s="122">
        <v>0</v>
      </c>
      <c r="O594" s="121">
        <v>0</v>
      </c>
    </row>
    <row r="595" spans="1:15" ht="57" customHeight="1">
      <c r="A595" s="120"/>
      <c r="B595" s="464"/>
      <c r="C595" s="465"/>
      <c r="D595" s="595" t="s">
        <v>808</v>
      </c>
      <c r="E595" s="595"/>
      <c r="F595" s="595"/>
      <c r="G595" s="595"/>
      <c r="H595" s="595"/>
      <c r="I595" s="108">
        <v>927</v>
      </c>
      <c r="J595" s="110">
        <v>502</v>
      </c>
      <c r="K595" s="124">
        <v>5220000</v>
      </c>
      <c r="L595" s="108">
        <v>0</v>
      </c>
      <c r="M595" s="122">
        <v>1944</v>
      </c>
      <c r="N595" s="122">
        <v>0</v>
      </c>
      <c r="O595" s="121">
        <v>0</v>
      </c>
    </row>
    <row r="596" spans="1:15" ht="57" customHeight="1">
      <c r="A596" s="120"/>
      <c r="B596" s="464"/>
      <c r="C596" s="465"/>
      <c r="D596" s="466"/>
      <c r="E596" s="595" t="s">
        <v>808</v>
      </c>
      <c r="F596" s="595"/>
      <c r="G596" s="595"/>
      <c r="H596" s="595"/>
      <c r="I596" s="108">
        <v>927</v>
      </c>
      <c r="J596" s="110">
        <v>502</v>
      </c>
      <c r="K596" s="124">
        <v>5220900</v>
      </c>
      <c r="L596" s="108">
        <v>0</v>
      </c>
      <c r="M596" s="122">
        <v>1107</v>
      </c>
      <c r="N596" s="122">
        <v>0</v>
      </c>
      <c r="O596" s="121">
        <v>0</v>
      </c>
    </row>
    <row r="597" spans="1:15" ht="15" customHeight="1">
      <c r="A597" s="120"/>
      <c r="B597" s="464"/>
      <c r="C597" s="465"/>
      <c r="D597" s="466"/>
      <c r="E597" s="466"/>
      <c r="F597" s="466"/>
      <c r="G597" s="596" t="s">
        <v>358</v>
      </c>
      <c r="H597" s="596"/>
      <c r="I597" s="108">
        <v>927</v>
      </c>
      <c r="J597" s="110">
        <v>502</v>
      </c>
      <c r="K597" s="124">
        <v>5220900</v>
      </c>
      <c r="L597" s="108">
        <v>500</v>
      </c>
      <c r="M597" s="122">
        <v>1107</v>
      </c>
      <c r="N597" s="122">
        <v>0</v>
      </c>
      <c r="O597" s="121">
        <v>0</v>
      </c>
    </row>
    <row r="598" spans="1:15" ht="45.75" customHeight="1">
      <c r="A598" s="120"/>
      <c r="B598" s="464"/>
      <c r="C598" s="465"/>
      <c r="D598" s="466"/>
      <c r="E598" s="595" t="s">
        <v>809</v>
      </c>
      <c r="F598" s="595"/>
      <c r="G598" s="595"/>
      <c r="H598" s="595"/>
      <c r="I598" s="108">
        <v>927</v>
      </c>
      <c r="J598" s="110">
        <v>502</v>
      </c>
      <c r="K598" s="124">
        <v>5222000</v>
      </c>
      <c r="L598" s="108">
        <v>0</v>
      </c>
      <c r="M598" s="122">
        <v>837</v>
      </c>
      <c r="N598" s="122">
        <v>0</v>
      </c>
      <c r="O598" s="121">
        <v>0</v>
      </c>
    </row>
    <row r="599" spans="1:15" ht="45.75" customHeight="1">
      <c r="A599" s="120"/>
      <c r="B599" s="464"/>
      <c r="C599" s="465"/>
      <c r="D599" s="466"/>
      <c r="E599" s="466"/>
      <c r="F599" s="595" t="s">
        <v>809</v>
      </c>
      <c r="G599" s="595"/>
      <c r="H599" s="595"/>
      <c r="I599" s="108">
        <v>927</v>
      </c>
      <c r="J599" s="110">
        <v>502</v>
      </c>
      <c r="K599" s="124">
        <v>5222001</v>
      </c>
      <c r="L599" s="108">
        <v>0</v>
      </c>
      <c r="M599" s="122">
        <v>414</v>
      </c>
      <c r="N599" s="122">
        <v>0</v>
      </c>
      <c r="O599" s="121">
        <v>0</v>
      </c>
    </row>
    <row r="600" spans="1:15" ht="15.75" customHeight="1">
      <c r="A600" s="120"/>
      <c r="B600" s="464"/>
      <c r="C600" s="465"/>
      <c r="D600" s="466"/>
      <c r="E600" s="466"/>
      <c r="F600" s="466"/>
      <c r="G600" s="596" t="s">
        <v>358</v>
      </c>
      <c r="H600" s="596"/>
      <c r="I600" s="108">
        <v>927</v>
      </c>
      <c r="J600" s="110">
        <v>502</v>
      </c>
      <c r="K600" s="124">
        <v>5222001</v>
      </c>
      <c r="L600" s="108">
        <v>500</v>
      </c>
      <c r="M600" s="122">
        <v>414</v>
      </c>
      <c r="N600" s="122">
        <v>0</v>
      </c>
      <c r="O600" s="121">
        <v>0</v>
      </c>
    </row>
    <row r="601" spans="1:15" ht="45.75" customHeight="1">
      <c r="A601" s="120"/>
      <c r="B601" s="464"/>
      <c r="C601" s="465"/>
      <c r="D601" s="466"/>
      <c r="E601" s="466"/>
      <c r="F601" s="595" t="s">
        <v>810</v>
      </c>
      <c r="G601" s="595"/>
      <c r="H601" s="595"/>
      <c r="I601" s="108">
        <v>927</v>
      </c>
      <c r="J601" s="110">
        <v>502</v>
      </c>
      <c r="K601" s="124">
        <v>5222002</v>
      </c>
      <c r="L601" s="108">
        <v>0</v>
      </c>
      <c r="M601" s="122">
        <v>219.3</v>
      </c>
      <c r="N601" s="122">
        <v>0</v>
      </c>
      <c r="O601" s="121">
        <v>0</v>
      </c>
    </row>
    <row r="602" spans="1:15" ht="15" customHeight="1">
      <c r="A602" s="120"/>
      <c r="B602" s="464"/>
      <c r="C602" s="465"/>
      <c r="D602" s="466"/>
      <c r="E602" s="466"/>
      <c r="F602" s="466"/>
      <c r="G602" s="596" t="s">
        <v>358</v>
      </c>
      <c r="H602" s="596"/>
      <c r="I602" s="108">
        <v>927</v>
      </c>
      <c r="J602" s="110">
        <v>502</v>
      </c>
      <c r="K602" s="124">
        <v>5222002</v>
      </c>
      <c r="L602" s="108">
        <v>500</v>
      </c>
      <c r="M602" s="122">
        <v>219.3</v>
      </c>
      <c r="N602" s="122">
        <v>0</v>
      </c>
      <c r="O602" s="121">
        <v>0</v>
      </c>
    </row>
    <row r="603" spans="1:15" ht="74.25" customHeight="1">
      <c r="A603" s="120"/>
      <c r="B603" s="464"/>
      <c r="C603" s="465"/>
      <c r="D603" s="466"/>
      <c r="E603" s="466"/>
      <c r="F603" s="595" t="s">
        <v>811</v>
      </c>
      <c r="G603" s="595"/>
      <c r="H603" s="595"/>
      <c r="I603" s="108">
        <v>927</v>
      </c>
      <c r="J603" s="110">
        <v>502</v>
      </c>
      <c r="K603" s="124">
        <v>5222003</v>
      </c>
      <c r="L603" s="108">
        <v>0</v>
      </c>
      <c r="M603" s="122">
        <v>203.7</v>
      </c>
      <c r="N603" s="122">
        <v>0</v>
      </c>
      <c r="O603" s="121">
        <v>0</v>
      </c>
    </row>
    <row r="604" spans="1:15" ht="17.25" customHeight="1">
      <c r="A604" s="120"/>
      <c r="B604" s="464"/>
      <c r="C604" s="465"/>
      <c r="D604" s="466"/>
      <c r="E604" s="466"/>
      <c r="F604" s="466"/>
      <c r="G604" s="596" t="s">
        <v>358</v>
      </c>
      <c r="H604" s="596"/>
      <c r="I604" s="108">
        <v>927</v>
      </c>
      <c r="J604" s="110">
        <v>502</v>
      </c>
      <c r="K604" s="124">
        <v>5222003</v>
      </c>
      <c r="L604" s="108">
        <v>500</v>
      </c>
      <c r="M604" s="122">
        <v>203.7</v>
      </c>
      <c r="N604" s="122">
        <v>0</v>
      </c>
      <c r="O604" s="121">
        <v>0</v>
      </c>
    </row>
    <row r="605" spans="1:15" ht="17.25" customHeight="1">
      <c r="A605" s="120"/>
      <c r="B605" s="464"/>
      <c r="C605" s="465"/>
      <c r="D605" s="595" t="s">
        <v>395</v>
      </c>
      <c r="E605" s="595"/>
      <c r="F605" s="595"/>
      <c r="G605" s="595"/>
      <c r="H605" s="595"/>
      <c r="I605" s="108">
        <v>927</v>
      </c>
      <c r="J605" s="110">
        <v>502</v>
      </c>
      <c r="K605" s="124">
        <v>7950000</v>
      </c>
      <c r="L605" s="108">
        <v>0</v>
      </c>
      <c r="M605" s="122">
        <v>2638.43686</v>
      </c>
      <c r="N605" s="122">
        <v>0</v>
      </c>
      <c r="O605" s="121">
        <v>0</v>
      </c>
    </row>
    <row r="606" spans="1:15" ht="45" customHeight="1">
      <c r="A606" s="120"/>
      <c r="B606" s="464"/>
      <c r="C606" s="465"/>
      <c r="D606" s="466"/>
      <c r="E606" s="466"/>
      <c r="F606" s="595" t="s">
        <v>526</v>
      </c>
      <c r="G606" s="595"/>
      <c r="H606" s="595"/>
      <c r="I606" s="108">
        <v>927</v>
      </c>
      <c r="J606" s="110">
        <v>502</v>
      </c>
      <c r="K606" s="124">
        <v>7950034</v>
      </c>
      <c r="L606" s="108">
        <v>0</v>
      </c>
      <c r="M606" s="122">
        <v>549.43686</v>
      </c>
      <c r="N606" s="122">
        <v>0</v>
      </c>
      <c r="O606" s="121">
        <v>0</v>
      </c>
    </row>
    <row r="607" spans="1:15" ht="17.25" customHeight="1">
      <c r="A607" s="120"/>
      <c r="B607" s="464"/>
      <c r="C607" s="465"/>
      <c r="D607" s="466"/>
      <c r="E607" s="466"/>
      <c r="F607" s="466"/>
      <c r="G607" s="596" t="s">
        <v>783</v>
      </c>
      <c r="H607" s="596"/>
      <c r="I607" s="108">
        <v>927</v>
      </c>
      <c r="J607" s="110">
        <v>502</v>
      </c>
      <c r="K607" s="124">
        <v>7950034</v>
      </c>
      <c r="L607" s="108">
        <v>3</v>
      </c>
      <c r="M607" s="122">
        <v>549.43686</v>
      </c>
      <c r="N607" s="122">
        <v>0</v>
      </c>
      <c r="O607" s="121">
        <v>0</v>
      </c>
    </row>
    <row r="608" spans="1:15" ht="57.75" customHeight="1">
      <c r="A608" s="120"/>
      <c r="B608" s="464"/>
      <c r="C608" s="465"/>
      <c r="D608" s="466"/>
      <c r="E608" s="466"/>
      <c r="F608" s="595" t="s">
        <v>489</v>
      </c>
      <c r="G608" s="595"/>
      <c r="H608" s="595"/>
      <c r="I608" s="108">
        <v>927</v>
      </c>
      <c r="J608" s="110">
        <v>502</v>
      </c>
      <c r="K608" s="124">
        <v>7950043</v>
      </c>
      <c r="L608" s="108">
        <v>0</v>
      </c>
      <c r="M608" s="122">
        <v>1082</v>
      </c>
      <c r="N608" s="122">
        <v>0</v>
      </c>
      <c r="O608" s="121">
        <v>0</v>
      </c>
    </row>
    <row r="609" spans="1:15" ht="16.5" customHeight="1">
      <c r="A609" s="120"/>
      <c r="B609" s="464"/>
      <c r="C609" s="465"/>
      <c r="D609" s="466"/>
      <c r="E609" s="466"/>
      <c r="F609" s="466"/>
      <c r="G609" s="596" t="s">
        <v>358</v>
      </c>
      <c r="H609" s="596"/>
      <c r="I609" s="108">
        <v>927</v>
      </c>
      <c r="J609" s="110">
        <v>502</v>
      </c>
      <c r="K609" s="124">
        <v>7950043</v>
      </c>
      <c r="L609" s="108">
        <v>500</v>
      </c>
      <c r="M609" s="122">
        <v>1082</v>
      </c>
      <c r="N609" s="122">
        <v>0</v>
      </c>
      <c r="O609" s="121">
        <v>0</v>
      </c>
    </row>
    <row r="610" spans="1:15" ht="45.75" customHeight="1">
      <c r="A610" s="120"/>
      <c r="B610" s="464"/>
      <c r="C610" s="465"/>
      <c r="D610" s="466"/>
      <c r="E610" s="466"/>
      <c r="F610" s="595" t="s">
        <v>812</v>
      </c>
      <c r="G610" s="595"/>
      <c r="H610" s="595"/>
      <c r="I610" s="108">
        <v>927</v>
      </c>
      <c r="J610" s="110">
        <v>502</v>
      </c>
      <c r="K610" s="124">
        <v>7950046</v>
      </c>
      <c r="L610" s="108">
        <v>0</v>
      </c>
      <c r="M610" s="122">
        <v>1007</v>
      </c>
      <c r="N610" s="122">
        <v>0</v>
      </c>
      <c r="O610" s="121">
        <v>0</v>
      </c>
    </row>
    <row r="611" spans="1:15" ht="15" customHeight="1">
      <c r="A611" s="120"/>
      <c r="B611" s="464"/>
      <c r="C611" s="465"/>
      <c r="D611" s="466"/>
      <c r="E611" s="466"/>
      <c r="F611" s="466"/>
      <c r="G611" s="596" t="s">
        <v>783</v>
      </c>
      <c r="H611" s="596"/>
      <c r="I611" s="108">
        <v>927</v>
      </c>
      <c r="J611" s="110">
        <v>502</v>
      </c>
      <c r="K611" s="124">
        <v>7950046</v>
      </c>
      <c r="L611" s="108">
        <v>3</v>
      </c>
      <c r="M611" s="122">
        <v>1007</v>
      </c>
      <c r="N611" s="122">
        <v>0</v>
      </c>
      <c r="O611" s="121">
        <v>0</v>
      </c>
    </row>
    <row r="612" spans="1:15" ht="15" customHeight="1">
      <c r="A612" s="120"/>
      <c r="B612" s="464"/>
      <c r="C612" s="594" t="s">
        <v>802</v>
      </c>
      <c r="D612" s="594"/>
      <c r="E612" s="594"/>
      <c r="F612" s="594"/>
      <c r="G612" s="594"/>
      <c r="H612" s="594"/>
      <c r="I612" s="108">
        <v>927</v>
      </c>
      <c r="J612" s="110">
        <v>503</v>
      </c>
      <c r="K612" s="124">
        <v>0</v>
      </c>
      <c r="L612" s="108">
        <v>0</v>
      </c>
      <c r="M612" s="122">
        <v>502126.95096</v>
      </c>
      <c r="N612" s="122">
        <v>0</v>
      </c>
      <c r="O612" s="121">
        <v>0.11342</v>
      </c>
    </row>
    <row r="613" spans="1:15" ht="15" customHeight="1">
      <c r="A613" s="120"/>
      <c r="B613" s="464"/>
      <c r="C613" s="465"/>
      <c r="D613" s="595" t="s">
        <v>802</v>
      </c>
      <c r="E613" s="595"/>
      <c r="F613" s="595"/>
      <c r="G613" s="595"/>
      <c r="H613" s="595"/>
      <c r="I613" s="108">
        <v>927</v>
      </c>
      <c r="J613" s="110">
        <v>503</v>
      </c>
      <c r="K613" s="124">
        <v>6000000</v>
      </c>
      <c r="L613" s="108">
        <v>0</v>
      </c>
      <c r="M613" s="122">
        <v>502126.95096</v>
      </c>
      <c r="N613" s="122">
        <v>0</v>
      </c>
      <c r="O613" s="121">
        <v>0.11342</v>
      </c>
    </row>
    <row r="614" spans="1:15" ht="15" customHeight="1">
      <c r="A614" s="120"/>
      <c r="B614" s="464"/>
      <c r="C614" s="465"/>
      <c r="D614" s="466"/>
      <c r="E614" s="595" t="s">
        <v>813</v>
      </c>
      <c r="F614" s="595"/>
      <c r="G614" s="595"/>
      <c r="H614" s="595"/>
      <c r="I614" s="108">
        <v>927</v>
      </c>
      <c r="J614" s="110">
        <v>503</v>
      </c>
      <c r="K614" s="124">
        <v>6000100</v>
      </c>
      <c r="L614" s="108">
        <v>0</v>
      </c>
      <c r="M614" s="122">
        <v>57690.89122</v>
      </c>
      <c r="N614" s="122">
        <v>0</v>
      </c>
      <c r="O614" s="121">
        <v>0</v>
      </c>
    </row>
    <row r="615" spans="1:15" ht="15" customHeight="1">
      <c r="A615" s="120"/>
      <c r="B615" s="464"/>
      <c r="C615" s="465"/>
      <c r="D615" s="466"/>
      <c r="E615" s="466"/>
      <c r="F615" s="595" t="s">
        <v>814</v>
      </c>
      <c r="G615" s="595"/>
      <c r="H615" s="595"/>
      <c r="I615" s="108">
        <v>927</v>
      </c>
      <c r="J615" s="110">
        <v>503</v>
      </c>
      <c r="K615" s="124">
        <v>6000102</v>
      </c>
      <c r="L615" s="108">
        <v>0</v>
      </c>
      <c r="M615" s="122">
        <v>9266.835600000002</v>
      </c>
      <c r="N615" s="122">
        <v>0</v>
      </c>
      <c r="O615" s="121">
        <v>0</v>
      </c>
    </row>
    <row r="616" spans="1:15" ht="15" customHeight="1">
      <c r="A616" s="120"/>
      <c r="B616" s="464"/>
      <c r="C616" s="465"/>
      <c r="D616" s="466"/>
      <c r="E616" s="466"/>
      <c r="F616" s="466"/>
      <c r="G616" s="596" t="s">
        <v>358</v>
      </c>
      <c r="H616" s="596"/>
      <c r="I616" s="108">
        <v>927</v>
      </c>
      <c r="J616" s="110">
        <v>503</v>
      </c>
      <c r="K616" s="124">
        <v>6000102</v>
      </c>
      <c r="L616" s="108">
        <v>500</v>
      </c>
      <c r="M616" s="122">
        <v>9266.835600000002</v>
      </c>
      <c r="N616" s="122">
        <v>0</v>
      </c>
      <c r="O616" s="121">
        <v>0</v>
      </c>
    </row>
    <row r="617" spans="1:15" ht="75.75" customHeight="1">
      <c r="A617" s="120"/>
      <c r="B617" s="464"/>
      <c r="C617" s="465"/>
      <c r="D617" s="466"/>
      <c r="E617" s="466"/>
      <c r="F617" s="595" t="s">
        <v>525</v>
      </c>
      <c r="G617" s="595"/>
      <c r="H617" s="595"/>
      <c r="I617" s="108">
        <v>927</v>
      </c>
      <c r="J617" s="110">
        <v>503</v>
      </c>
      <c r="K617" s="124">
        <v>6000105</v>
      </c>
      <c r="L617" s="108">
        <v>0</v>
      </c>
      <c r="M617" s="122">
        <v>48424.05562</v>
      </c>
      <c r="N617" s="122">
        <v>0</v>
      </c>
      <c r="O617" s="121">
        <v>0</v>
      </c>
    </row>
    <row r="618" spans="1:15" ht="15" customHeight="1">
      <c r="A618" s="120"/>
      <c r="B618" s="464"/>
      <c r="C618" s="465"/>
      <c r="D618" s="466"/>
      <c r="E618" s="466"/>
      <c r="F618" s="466"/>
      <c r="G618" s="596" t="s">
        <v>369</v>
      </c>
      <c r="H618" s="596"/>
      <c r="I618" s="108">
        <v>927</v>
      </c>
      <c r="J618" s="110">
        <v>503</v>
      </c>
      <c r="K618" s="124">
        <v>6000105</v>
      </c>
      <c r="L618" s="108">
        <v>18</v>
      </c>
      <c r="M618" s="122">
        <v>48424.05562</v>
      </c>
      <c r="N618" s="122">
        <v>0</v>
      </c>
      <c r="O618" s="121">
        <v>0</v>
      </c>
    </row>
    <row r="619" spans="1:15" ht="42.75" customHeight="1">
      <c r="A619" s="120"/>
      <c r="B619" s="464"/>
      <c r="C619" s="465"/>
      <c r="D619" s="466"/>
      <c r="E619" s="595" t="s">
        <v>803</v>
      </c>
      <c r="F619" s="595"/>
      <c r="G619" s="595"/>
      <c r="H619" s="595"/>
      <c r="I619" s="108">
        <v>927</v>
      </c>
      <c r="J619" s="110">
        <v>503</v>
      </c>
      <c r="K619" s="124">
        <v>6000200</v>
      </c>
      <c r="L619" s="108">
        <v>0</v>
      </c>
      <c r="M619" s="122">
        <v>320622.16927</v>
      </c>
      <c r="N619" s="122">
        <v>0</v>
      </c>
      <c r="O619" s="121">
        <v>0</v>
      </c>
    </row>
    <row r="620" spans="1:15" ht="29.25" customHeight="1">
      <c r="A620" s="120"/>
      <c r="B620" s="464"/>
      <c r="C620" s="465"/>
      <c r="D620" s="466"/>
      <c r="E620" s="466"/>
      <c r="F620" s="595" t="s">
        <v>815</v>
      </c>
      <c r="G620" s="595"/>
      <c r="H620" s="595"/>
      <c r="I620" s="108">
        <v>927</v>
      </c>
      <c r="J620" s="110">
        <v>503</v>
      </c>
      <c r="K620" s="124">
        <v>6000202</v>
      </c>
      <c r="L620" s="108">
        <v>0</v>
      </c>
      <c r="M620" s="122">
        <v>95396.79353000001</v>
      </c>
      <c r="N620" s="122">
        <v>0</v>
      </c>
      <c r="O620" s="121">
        <v>0</v>
      </c>
    </row>
    <row r="621" spans="1:15" ht="15.75" customHeight="1">
      <c r="A621" s="120"/>
      <c r="B621" s="464"/>
      <c r="C621" s="465"/>
      <c r="D621" s="466"/>
      <c r="E621" s="466"/>
      <c r="F621" s="466"/>
      <c r="G621" s="596" t="s">
        <v>358</v>
      </c>
      <c r="H621" s="596"/>
      <c r="I621" s="108">
        <v>927</v>
      </c>
      <c r="J621" s="110">
        <v>503</v>
      </c>
      <c r="K621" s="124">
        <v>6000202</v>
      </c>
      <c r="L621" s="108">
        <v>500</v>
      </c>
      <c r="M621" s="122">
        <v>95396.79353000001</v>
      </c>
      <c r="N621" s="122">
        <v>0</v>
      </c>
      <c r="O621" s="121">
        <v>0</v>
      </c>
    </row>
    <row r="622" spans="1:15" ht="91.5" customHeight="1">
      <c r="A622" s="120"/>
      <c r="B622" s="464"/>
      <c r="C622" s="465"/>
      <c r="D622" s="466"/>
      <c r="E622" s="466"/>
      <c r="F622" s="595" t="s">
        <v>524</v>
      </c>
      <c r="G622" s="595"/>
      <c r="H622" s="595"/>
      <c r="I622" s="108">
        <v>927</v>
      </c>
      <c r="J622" s="110">
        <v>503</v>
      </c>
      <c r="K622" s="124">
        <v>6000209</v>
      </c>
      <c r="L622" s="108">
        <v>0</v>
      </c>
      <c r="M622" s="122">
        <v>7151.415</v>
      </c>
      <c r="N622" s="122">
        <v>0</v>
      </c>
      <c r="O622" s="121">
        <v>0</v>
      </c>
    </row>
    <row r="623" spans="1:15" ht="17.25" customHeight="1">
      <c r="A623" s="120"/>
      <c r="B623" s="464"/>
      <c r="C623" s="465"/>
      <c r="D623" s="466"/>
      <c r="E623" s="466"/>
      <c r="F623" s="466"/>
      <c r="G623" s="596" t="s">
        <v>369</v>
      </c>
      <c r="H623" s="596"/>
      <c r="I623" s="108">
        <v>927</v>
      </c>
      <c r="J623" s="110">
        <v>503</v>
      </c>
      <c r="K623" s="124">
        <v>6000209</v>
      </c>
      <c r="L623" s="108">
        <v>18</v>
      </c>
      <c r="M623" s="122">
        <v>7151.415</v>
      </c>
      <c r="N623" s="122">
        <v>0</v>
      </c>
      <c r="O623" s="121">
        <v>0</v>
      </c>
    </row>
    <row r="624" spans="1:15" ht="72" customHeight="1">
      <c r="A624" s="120"/>
      <c r="B624" s="464"/>
      <c r="C624" s="465"/>
      <c r="D624" s="466"/>
      <c r="E624" s="466"/>
      <c r="F624" s="595" t="s">
        <v>523</v>
      </c>
      <c r="G624" s="595"/>
      <c r="H624" s="595"/>
      <c r="I624" s="108">
        <v>927</v>
      </c>
      <c r="J624" s="110">
        <v>503</v>
      </c>
      <c r="K624" s="124">
        <v>6000210</v>
      </c>
      <c r="L624" s="108">
        <v>0</v>
      </c>
      <c r="M624" s="122">
        <v>218073.96074</v>
      </c>
      <c r="N624" s="122">
        <v>0</v>
      </c>
      <c r="O624" s="121">
        <v>0</v>
      </c>
    </row>
    <row r="625" spans="1:15" ht="16.5" customHeight="1">
      <c r="A625" s="120"/>
      <c r="B625" s="464"/>
      <c r="C625" s="465"/>
      <c r="D625" s="466"/>
      <c r="E625" s="466"/>
      <c r="F625" s="466"/>
      <c r="G625" s="596" t="s">
        <v>369</v>
      </c>
      <c r="H625" s="596"/>
      <c r="I625" s="108">
        <v>927</v>
      </c>
      <c r="J625" s="110">
        <v>503</v>
      </c>
      <c r="K625" s="124">
        <v>6000210</v>
      </c>
      <c r="L625" s="108">
        <v>18</v>
      </c>
      <c r="M625" s="122">
        <v>218073.96074</v>
      </c>
      <c r="N625" s="122">
        <v>0</v>
      </c>
      <c r="O625" s="121">
        <v>0</v>
      </c>
    </row>
    <row r="626" spans="1:15" ht="16.5" customHeight="1">
      <c r="A626" s="120"/>
      <c r="B626" s="464"/>
      <c r="C626" s="465"/>
      <c r="D626" s="466"/>
      <c r="E626" s="595" t="s">
        <v>816</v>
      </c>
      <c r="F626" s="595"/>
      <c r="G626" s="595"/>
      <c r="H626" s="595"/>
      <c r="I626" s="108">
        <v>927</v>
      </c>
      <c r="J626" s="110">
        <v>503</v>
      </c>
      <c r="K626" s="124">
        <v>6000300</v>
      </c>
      <c r="L626" s="108">
        <v>0</v>
      </c>
      <c r="M626" s="122">
        <v>19937.27762</v>
      </c>
      <c r="N626" s="122">
        <v>0</v>
      </c>
      <c r="O626" s="121">
        <v>0</v>
      </c>
    </row>
    <row r="627" spans="1:15" ht="16.5" customHeight="1">
      <c r="A627" s="120"/>
      <c r="B627" s="464"/>
      <c r="C627" s="465"/>
      <c r="D627" s="466"/>
      <c r="E627" s="466"/>
      <c r="F627" s="466"/>
      <c r="G627" s="596" t="s">
        <v>358</v>
      </c>
      <c r="H627" s="596"/>
      <c r="I627" s="108">
        <v>927</v>
      </c>
      <c r="J627" s="110">
        <v>503</v>
      </c>
      <c r="K627" s="124">
        <v>6000300</v>
      </c>
      <c r="L627" s="108">
        <v>500</v>
      </c>
      <c r="M627" s="122">
        <v>19937.27762</v>
      </c>
      <c r="N627" s="122">
        <v>0</v>
      </c>
      <c r="O627" s="121">
        <v>0</v>
      </c>
    </row>
    <row r="628" spans="1:15" ht="16.5" customHeight="1">
      <c r="A628" s="120"/>
      <c r="B628" s="464"/>
      <c r="C628" s="465"/>
      <c r="D628" s="466"/>
      <c r="E628" s="595" t="s">
        <v>817</v>
      </c>
      <c r="F628" s="595"/>
      <c r="G628" s="595"/>
      <c r="H628" s="595"/>
      <c r="I628" s="108">
        <v>927</v>
      </c>
      <c r="J628" s="110">
        <v>503</v>
      </c>
      <c r="K628" s="124">
        <v>6000400</v>
      </c>
      <c r="L628" s="108">
        <v>0</v>
      </c>
      <c r="M628" s="122">
        <v>14576.395</v>
      </c>
      <c r="N628" s="122">
        <v>0</v>
      </c>
      <c r="O628" s="121">
        <v>0</v>
      </c>
    </row>
    <row r="629" spans="1:15" ht="16.5" customHeight="1">
      <c r="A629" s="120"/>
      <c r="B629" s="464"/>
      <c r="C629" s="465"/>
      <c r="D629" s="466"/>
      <c r="E629" s="466"/>
      <c r="F629" s="595" t="s">
        <v>818</v>
      </c>
      <c r="G629" s="595"/>
      <c r="H629" s="595"/>
      <c r="I629" s="108">
        <v>927</v>
      </c>
      <c r="J629" s="110">
        <v>503</v>
      </c>
      <c r="K629" s="124">
        <v>6000401</v>
      </c>
      <c r="L629" s="108">
        <v>0</v>
      </c>
      <c r="M629" s="122">
        <v>12776.395</v>
      </c>
      <c r="N629" s="122">
        <v>0</v>
      </c>
      <c r="O629" s="121">
        <v>0</v>
      </c>
    </row>
    <row r="630" spans="1:15" ht="16.5" customHeight="1">
      <c r="A630" s="120"/>
      <c r="B630" s="464"/>
      <c r="C630" s="465"/>
      <c r="D630" s="466"/>
      <c r="E630" s="466"/>
      <c r="F630" s="466"/>
      <c r="G630" s="596" t="s">
        <v>375</v>
      </c>
      <c r="H630" s="596"/>
      <c r="I630" s="108">
        <v>927</v>
      </c>
      <c r="J630" s="110">
        <v>503</v>
      </c>
      <c r="K630" s="124">
        <v>6000401</v>
      </c>
      <c r="L630" s="108">
        <v>6</v>
      </c>
      <c r="M630" s="122">
        <v>12776.395</v>
      </c>
      <c r="N630" s="122">
        <v>0</v>
      </c>
      <c r="O630" s="121">
        <v>0</v>
      </c>
    </row>
    <row r="631" spans="1:15" ht="16.5" customHeight="1">
      <c r="A631" s="120"/>
      <c r="B631" s="464"/>
      <c r="C631" s="465"/>
      <c r="D631" s="466"/>
      <c r="E631" s="466"/>
      <c r="F631" s="595" t="s">
        <v>522</v>
      </c>
      <c r="G631" s="595"/>
      <c r="H631" s="595"/>
      <c r="I631" s="108">
        <v>927</v>
      </c>
      <c r="J631" s="110">
        <v>503</v>
      </c>
      <c r="K631" s="124">
        <v>6000402</v>
      </c>
      <c r="L631" s="108">
        <v>0</v>
      </c>
      <c r="M631" s="122">
        <v>1800</v>
      </c>
      <c r="N631" s="122">
        <v>0</v>
      </c>
      <c r="O631" s="121">
        <v>0</v>
      </c>
    </row>
    <row r="632" spans="1:15" ht="16.5" customHeight="1">
      <c r="A632" s="120"/>
      <c r="B632" s="464"/>
      <c r="C632" s="465"/>
      <c r="D632" s="466"/>
      <c r="E632" s="466"/>
      <c r="F632" s="466"/>
      <c r="G632" s="596" t="s">
        <v>358</v>
      </c>
      <c r="H632" s="596"/>
      <c r="I632" s="108">
        <v>927</v>
      </c>
      <c r="J632" s="110">
        <v>503</v>
      </c>
      <c r="K632" s="124">
        <v>6000402</v>
      </c>
      <c r="L632" s="108">
        <v>500</v>
      </c>
      <c r="M632" s="122">
        <v>1800</v>
      </c>
      <c r="N632" s="122">
        <v>0</v>
      </c>
      <c r="O632" s="121">
        <v>0</v>
      </c>
    </row>
    <row r="633" spans="1:15" ht="32.25" customHeight="1">
      <c r="A633" s="120"/>
      <c r="B633" s="464"/>
      <c r="C633" s="465"/>
      <c r="D633" s="466"/>
      <c r="E633" s="595" t="s">
        <v>819</v>
      </c>
      <c r="F633" s="595"/>
      <c r="G633" s="595"/>
      <c r="H633" s="595"/>
      <c r="I633" s="108">
        <v>927</v>
      </c>
      <c r="J633" s="110">
        <v>503</v>
      </c>
      <c r="K633" s="124">
        <v>6000500</v>
      </c>
      <c r="L633" s="108">
        <v>0</v>
      </c>
      <c r="M633" s="122">
        <v>89300.21785000003</v>
      </c>
      <c r="N633" s="122">
        <v>0</v>
      </c>
      <c r="O633" s="121">
        <v>0.11342</v>
      </c>
    </row>
    <row r="634" spans="1:15" ht="16.5" customHeight="1">
      <c r="A634" s="120"/>
      <c r="B634" s="464"/>
      <c r="C634" s="465"/>
      <c r="D634" s="466"/>
      <c r="E634" s="466"/>
      <c r="F634" s="595" t="s">
        <v>820</v>
      </c>
      <c r="G634" s="595"/>
      <c r="H634" s="595"/>
      <c r="I634" s="108">
        <v>927</v>
      </c>
      <c r="J634" s="110">
        <v>503</v>
      </c>
      <c r="K634" s="124">
        <v>6000502</v>
      </c>
      <c r="L634" s="108">
        <v>0</v>
      </c>
      <c r="M634" s="122">
        <v>10260.32678</v>
      </c>
      <c r="N634" s="122">
        <v>0</v>
      </c>
      <c r="O634" s="121">
        <v>0</v>
      </c>
    </row>
    <row r="635" spans="1:15" ht="16.5" customHeight="1">
      <c r="A635" s="120"/>
      <c r="B635" s="464"/>
      <c r="C635" s="465"/>
      <c r="D635" s="466"/>
      <c r="E635" s="466"/>
      <c r="F635" s="466"/>
      <c r="G635" s="596" t="s">
        <v>358</v>
      </c>
      <c r="H635" s="596"/>
      <c r="I635" s="108">
        <v>927</v>
      </c>
      <c r="J635" s="110">
        <v>503</v>
      </c>
      <c r="K635" s="124">
        <v>6000502</v>
      </c>
      <c r="L635" s="108">
        <v>500</v>
      </c>
      <c r="M635" s="122">
        <v>10260.32678</v>
      </c>
      <c r="N635" s="122">
        <v>0</v>
      </c>
      <c r="O635" s="121">
        <v>0</v>
      </c>
    </row>
    <row r="636" spans="1:15" ht="16.5" customHeight="1">
      <c r="A636" s="120"/>
      <c r="B636" s="464"/>
      <c r="C636" s="465"/>
      <c r="D636" s="466"/>
      <c r="E636" s="466"/>
      <c r="F636" s="595" t="s">
        <v>821</v>
      </c>
      <c r="G636" s="595"/>
      <c r="H636" s="595"/>
      <c r="I636" s="108">
        <v>927</v>
      </c>
      <c r="J636" s="110">
        <v>503</v>
      </c>
      <c r="K636" s="124">
        <v>6000504</v>
      </c>
      <c r="L636" s="108">
        <v>0</v>
      </c>
      <c r="M636" s="122">
        <v>648.93055</v>
      </c>
      <c r="N636" s="122">
        <v>0</v>
      </c>
      <c r="O636" s="121">
        <v>0</v>
      </c>
    </row>
    <row r="637" spans="1:15" ht="16.5" customHeight="1">
      <c r="A637" s="120"/>
      <c r="B637" s="464"/>
      <c r="C637" s="465"/>
      <c r="D637" s="466"/>
      <c r="E637" s="466"/>
      <c r="F637" s="466"/>
      <c r="G637" s="596" t="s">
        <v>358</v>
      </c>
      <c r="H637" s="596"/>
      <c r="I637" s="108">
        <v>927</v>
      </c>
      <c r="J637" s="110">
        <v>503</v>
      </c>
      <c r="K637" s="124">
        <v>6000504</v>
      </c>
      <c r="L637" s="108">
        <v>500</v>
      </c>
      <c r="M637" s="122">
        <v>648.93055</v>
      </c>
      <c r="N637" s="122">
        <v>0</v>
      </c>
      <c r="O637" s="121">
        <v>0</v>
      </c>
    </row>
    <row r="638" spans="1:15" ht="16.5" customHeight="1">
      <c r="A638" s="120"/>
      <c r="B638" s="464"/>
      <c r="C638" s="465"/>
      <c r="D638" s="466"/>
      <c r="E638" s="466"/>
      <c r="F638" s="595" t="s">
        <v>822</v>
      </c>
      <c r="G638" s="595"/>
      <c r="H638" s="595"/>
      <c r="I638" s="108">
        <v>927</v>
      </c>
      <c r="J638" s="110">
        <v>503</v>
      </c>
      <c r="K638" s="124">
        <v>6000505</v>
      </c>
      <c r="L638" s="108">
        <v>0</v>
      </c>
      <c r="M638" s="122">
        <v>240</v>
      </c>
      <c r="N638" s="122">
        <v>0</v>
      </c>
      <c r="O638" s="121">
        <v>0</v>
      </c>
    </row>
    <row r="639" spans="1:15" ht="16.5" customHeight="1">
      <c r="A639" s="120"/>
      <c r="B639" s="464"/>
      <c r="C639" s="465"/>
      <c r="D639" s="466"/>
      <c r="E639" s="466"/>
      <c r="F639" s="466"/>
      <c r="G639" s="596" t="s">
        <v>358</v>
      </c>
      <c r="H639" s="596"/>
      <c r="I639" s="108">
        <v>927</v>
      </c>
      <c r="J639" s="110">
        <v>503</v>
      </c>
      <c r="K639" s="124">
        <v>6000505</v>
      </c>
      <c r="L639" s="108">
        <v>500</v>
      </c>
      <c r="M639" s="122">
        <v>240</v>
      </c>
      <c r="N639" s="122">
        <v>0</v>
      </c>
      <c r="O639" s="121">
        <v>0</v>
      </c>
    </row>
    <row r="640" spans="1:15" ht="16.5" customHeight="1">
      <c r="A640" s="120"/>
      <c r="B640" s="464"/>
      <c r="C640" s="465"/>
      <c r="D640" s="466"/>
      <c r="E640" s="466"/>
      <c r="F640" s="595" t="s">
        <v>823</v>
      </c>
      <c r="G640" s="595"/>
      <c r="H640" s="595"/>
      <c r="I640" s="108">
        <v>927</v>
      </c>
      <c r="J640" s="110">
        <v>503</v>
      </c>
      <c r="K640" s="124">
        <v>6000506</v>
      </c>
      <c r="L640" s="108">
        <v>0</v>
      </c>
      <c r="M640" s="122">
        <v>37115.320830000004</v>
      </c>
      <c r="N640" s="122">
        <v>0</v>
      </c>
      <c r="O640" s="121">
        <v>0</v>
      </c>
    </row>
    <row r="641" spans="1:15" ht="16.5" customHeight="1">
      <c r="A641" s="120"/>
      <c r="B641" s="464"/>
      <c r="C641" s="465"/>
      <c r="D641" s="466"/>
      <c r="E641" s="466"/>
      <c r="F641" s="466"/>
      <c r="G641" s="596" t="s">
        <v>358</v>
      </c>
      <c r="H641" s="596"/>
      <c r="I641" s="108">
        <v>927</v>
      </c>
      <c r="J641" s="110">
        <v>503</v>
      </c>
      <c r="K641" s="124">
        <v>6000506</v>
      </c>
      <c r="L641" s="108">
        <v>500</v>
      </c>
      <c r="M641" s="122">
        <v>37115.320830000004</v>
      </c>
      <c r="N641" s="122">
        <v>0</v>
      </c>
      <c r="O641" s="121">
        <v>0</v>
      </c>
    </row>
    <row r="642" spans="1:15" ht="16.5" customHeight="1">
      <c r="A642" s="120"/>
      <c r="B642" s="464"/>
      <c r="C642" s="465"/>
      <c r="D642" s="466"/>
      <c r="E642" s="466"/>
      <c r="F642" s="595" t="s">
        <v>824</v>
      </c>
      <c r="G642" s="595"/>
      <c r="H642" s="595"/>
      <c r="I642" s="108">
        <v>927</v>
      </c>
      <c r="J642" s="110">
        <v>503</v>
      </c>
      <c r="K642" s="124">
        <v>6000507</v>
      </c>
      <c r="L642" s="108">
        <v>0</v>
      </c>
      <c r="M642" s="122">
        <v>615.67092</v>
      </c>
      <c r="N642" s="122">
        <v>0</v>
      </c>
      <c r="O642" s="121">
        <v>0</v>
      </c>
    </row>
    <row r="643" spans="1:15" ht="16.5" customHeight="1">
      <c r="A643" s="120"/>
      <c r="B643" s="464"/>
      <c r="C643" s="465"/>
      <c r="D643" s="466"/>
      <c r="E643" s="466"/>
      <c r="F643" s="466"/>
      <c r="G643" s="596" t="s">
        <v>358</v>
      </c>
      <c r="H643" s="596"/>
      <c r="I643" s="108">
        <v>927</v>
      </c>
      <c r="J643" s="110">
        <v>503</v>
      </c>
      <c r="K643" s="124">
        <v>6000507</v>
      </c>
      <c r="L643" s="108">
        <v>500</v>
      </c>
      <c r="M643" s="122">
        <v>615.67092</v>
      </c>
      <c r="N643" s="122">
        <v>0</v>
      </c>
      <c r="O643" s="121">
        <v>0</v>
      </c>
    </row>
    <row r="644" spans="1:15" ht="16.5" customHeight="1">
      <c r="A644" s="120"/>
      <c r="B644" s="464"/>
      <c r="C644" s="465"/>
      <c r="D644" s="466"/>
      <c r="E644" s="466"/>
      <c r="F644" s="595" t="s">
        <v>825</v>
      </c>
      <c r="G644" s="595"/>
      <c r="H644" s="595"/>
      <c r="I644" s="108">
        <v>927</v>
      </c>
      <c r="J644" s="110">
        <v>503</v>
      </c>
      <c r="K644" s="124">
        <v>6000508</v>
      </c>
      <c r="L644" s="108">
        <v>0</v>
      </c>
      <c r="M644" s="122">
        <v>5305.21779</v>
      </c>
      <c r="N644" s="122">
        <v>0</v>
      </c>
      <c r="O644" s="121">
        <v>0</v>
      </c>
    </row>
    <row r="645" spans="1:15" ht="16.5" customHeight="1">
      <c r="A645" s="120"/>
      <c r="B645" s="464"/>
      <c r="C645" s="465"/>
      <c r="D645" s="466"/>
      <c r="E645" s="466"/>
      <c r="F645" s="466"/>
      <c r="G645" s="596" t="s">
        <v>358</v>
      </c>
      <c r="H645" s="596"/>
      <c r="I645" s="108">
        <v>927</v>
      </c>
      <c r="J645" s="110">
        <v>503</v>
      </c>
      <c r="K645" s="124">
        <v>6000508</v>
      </c>
      <c r="L645" s="108">
        <v>500</v>
      </c>
      <c r="M645" s="122">
        <v>5305.21779</v>
      </c>
      <c r="N645" s="122">
        <v>0</v>
      </c>
      <c r="O645" s="121">
        <v>0</v>
      </c>
    </row>
    <row r="646" spans="1:15" ht="16.5" customHeight="1">
      <c r="A646" s="120"/>
      <c r="B646" s="464"/>
      <c r="C646" s="465"/>
      <c r="D646" s="466"/>
      <c r="E646" s="466"/>
      <c r="F646" s="595" t="s">
        <v>826</v>
      </c>
      <c r="G646" s="595"/>
      <c r="H646" s="595"/>
      <c r="I646" s="108">
        <v>927</v>
      </c>
      <c r="J646" s="110">
        <v>503</v>
      </c>
      <c r="K646" s="124">
        <v>6000509</v>
      </c>
      <c r="L646" s="108">
        <v>0</v>
      </c>
      <c r="M646" s="122">
        <v>4300</v>
      </c>
      <c r="N646" s="122">
        <v>0</v>
      </c>
      <c r="O646" s="121">
        <v>0</v>
      </c>
    </row>
    <row r="647" spans="1:15" ht="16.5" customHeight="1">
      <c r="A647" s="120"/>
      <c r="B647" s="464"/>
      <c r="C647" s="465"/>
      <c r="D647" s="466"/>
      <c r="E647" s="466"/>
      <c r="F647" s="466"/>
      <c r="G647" s="596" t="s">
        <v>358</v>
      </c>
      <c r="H647" s="596"/>
      <c r="I647" s="108">
        <v>927</v>
      </c>
      <c r="J647" s="110">
        <v>503</v>
      </c>
      <c r="K647" s="124">
        <v>6000509</v>
      </c>
      <c r="L647" s="108">
        <v>500</v>
      </c>
      <c r="M647" s="122">
        <v>4300</v>
      </c>
      <c r="N647" s="122">
        <v>0</v>
      </c>
      <c r="O647" s="121">
        <v>0</v>
      </c>
    </row>
    <row r="648" spans="1:15" ht="16.5" customHeight="1">
      <c r="A648" s="120"/>
      <c r="B648" s="464"/>
      <c r="C648" s="465"/>
      <c r="D648" s="466"/>
      <c r="E648" s="466"/>
      <c r="F648" s="595" t="s">
        <v>827</v>
      </c>
      <c r="G648" s="595"/>
      <c r="H648" s="595"/>
      <c r="I648" s="108">
        <v>927</v>
      </c>
      <c r="J648" s="110">
        <v>503</v>
      </c>
      <c r="K648" s="124">
        <v>6000511</v>
      </c>
      <c r="L648" s="108">
        <v>0</v>
      </c>
      <c r="M648" s="122">
        <v>14569.562089999998</v>
      </c>
      <c r="N648" s="122">
        <v>0</v>
      </c>
      <c r="O648" s="121">
        <v>0.11342</v>
      </c>
    </row>
    <row r="649" spans="1:15" ht="16.5" customHeight="1">
      <c r="A649" s="120"/>
      <c r="B649" s="464"/>
      <c r="C649" s="465"/>
      <c r="D649" s="466"/>
      <c r="E649" s="466"/>
      <c r="F649" s="466"/>
      <c r="G649" s="596" t="s">
        <v>358</v>
      </c>
      <c r="H649" s="596"/>
      <c r="I649" s="108">
        <v>927</v>
      </c>
      <c r="J649" s="110">
        <v>503</v>
      </c>
      <c r="K649" s="124">
        <v>6000511</v>
      </c>
      <c r="L649" s="108">
        <v>500</v>
      </c>
      <c r="M649" s="122">
        <v>14569.562089999998</v>
      </c>
      <c r="N649" s="122">
        <v>0</v>
      </c>
      <c r="O649" s="121">
        <v>0.11342</v>
      </c>
    </row>
    <row r="650" spans="1:15" ht="16.5" customHeight="1">
      <c r="A650" s="120"/>
      <c r="B650" s="464"/>
      <c r="C650" s="465"/>
      <c r="D650" s="466"/>
      <c r="E650" s="466"/>
      <c r="F650" s="595" t="s">
        <v>828</v>
      </c>
      <c r="G650" s="595"/>
      <c r="H650" s="595"/>
      <c r="I650" s="108">
        <v>927</v>
      </c>
      <c r="J650" s="110">
        <v>503</v>
      </c>
      <c r="K650" s="124">
        <v>6000512</v>
      </c>
      <c r="L650" s="108">
        <v>0</v>
      </c>
      <c r="M650" s="122">
        <v>4219.77474</v>
      </c>
      <c r="N650" s="122">
        <v>0</v>
      </c>
      <c r="O650" s="121">
        <v>0</v>
      </c>
    </row>
    <row r="651" spans="1:15" ht="16.5" customHeight="1">
      <c r="A651" s="120"/>
      <c r="B651" s="464"/>
      <c r="C651" s="465"/>
      <c r="D651" s="466"/>
      <c r="E651" s="466"/>
      <c r="F651" s="466"/>
      <c r="G651" s="596" t="s">
        <v>358</v>
      </c>
      <c r="H651" s="596"/>
      <c r="I651" s="108">
        <v>927</v>
      </c>
      <c r="J651" s="110">
        <v>503</v>
      </c>
      <c r="K651" s="124">
        <v>6000512</v>
      </c>
      <c r="L651" s="108">
        <v>500</v>
      </c>
      <c r="M651" s="122">
        <v>4219.77474</v>
      </c>
      <c r="N651" s="122">
        <v>0</v>
      </c>
      <c r="O651" s="121">
        <v>0</v>
      </c>
    </row>
    <row r="652" spans="1:15" ht="31.5" customHeight="1">
      <c r="A652" s="120"/>
      <c r="B652" s="464"/>
      <c r="C652" s="465"/>
      <c r="D652" s="466"/>
      <c r="E652" s="466"/>
      <c r="F652" s="595" t="s">
        <v>829</v>
      </c>
      <c r="G652" s="595"/>
      <c r="H652" s="595"/>
      <c r="I652" s="108">
        <v>927</v>
      </c>
      <c r="J652" s="110">
        <v>503</v>
      </c>
      <c r="K652" s="124">
        <v>6000513</v>
      </c>
      <c r="L652" s="108">
        <v>0</v>
      </c>
      <c r="M652" s="122">
        <v>5049.43415</v>
      </c>
      <c r="N652" s="122">
        <v>0</v>
      </c>
      <c r="O652" s="121">
        <v>0</v>
      </c>
    </row>
    <row r="653" spans="1:15" ht="16.5" customHeight="1">
      <c r="A653" s="120"/>
      <c r="B653" s="464"/>
      <c r="C653" s="465"/>
      <c r="D653" s="466"/>
      <c r="E653" s="466"/>
      <c r="F653" s="466"/>
      <c r="G653" s="596" t="s">
        <v>358</v>
      </c>
      <c r="H653" s="596"/>
      <c r="I653" s="108">
        <v>927</v>
      </c>
      <c r="J653" s="110">
        <v>503</v>
      </c>
      <c r="K653" s="124">
        <v>6000513</v>
      </c>
      <c r="L653" s="108">
        <v>500</v>
      </c>
      <c r="M653" s="122">
        <v>5049.43415</v>
      </c>
      <c r="N653" s="122">
        <v>0</v>
      </c>
      <c r="O653" s="121">
        <v>0</v>
      </c>
    </row>
    <row r="654" spans="1:15" ht="32.25" customHeight="1">
      <c r="A654" s="120"/>
      <c r="B654" s="464"/>
      <c r="C654" s="465"/>
      <c r="D654" s="466"/>
      <c r="E654" s="466"/>
      <c r="F654" s="595" t="s">
        <v>830</v>
      </c>
      <c r="G654" s="595"/>
      <c r="H654" s="595"/>
      <c r="I654" s="108">
        <v>927</v>
      </c>
      <c r="J654" s="110">
        <v>503</v>
      </c>
      <c r="K654" s="124">
        <v>6000514</v>
      </c>
      <c r="L654" s="108">
        <v>0</v>
      </c>
      <c r="M654" s="122">
        <v>6605.28</v>
      </c>
      <c r="N654" s="122">
        <v>0</v>
      </c>
      <c r="O654" s="121">
        <v>0</v>
      </c>
    </row>
    <row r="655" spans="1:15" ht="18" customHeight="1">
      <c r="A655" s="120"/>
      <c r="B655" s="464"/>
      <c r="C655" s="465"/>
      <c r="D655" s="466"/>
      <c r="E655" s="466"/>
      <c r="F655" s="466"/>
      <c r="G655" s="596" t="s">
        <v>358</v>
      </c>
      <c r="H655" s="596"/>
      <c r="I655" s="108">
        <v>927</v>
      </c>
      <c r="J655" s="110">
        <v>503</v>
      </c>
      <c r="K655" s="124">
        <v>6000514</v>
      </c>
      <c r="L655" s="108">
        <v>500</v>
      </c>
      <c r="M655" s="122">
        <v>6605.28</v>
      </c>
      <c r="N655" s="122">
        <v>0</v>
      </c>
      <c r="O655" s="121">
        <v>0</v>
      </c>
    </row>
    <row r="656" spans="1:15" ht="30" customHeight="1">
      <c r="A656" s="120"/>
      <c r="B656" s="464"/>
      <c r="C656" s="465"/>
      <c r="D656" s="466"/>
      <c r="E656" s="466"/>
      <c r="F656" s="595" t="s">
        <v>831</v>
      </c>
      <c r="G656" s="595"/>
      <c r="H656" s="595"/>
      <c r="I656" s="108">
        <v>927</v>
      </c>
      <c r="J656" s="110">
        <v>503</v>
      </c>
      <c r="K656" s="124">
        <v>6000515</v>
      </c>
      <c r="L656" s="108">
        <v>0</v>
      </c>
      <c r="M656" s="122">
        <v>50</v>
      </c>
      <c r="N656" s="122">
        <v>0</v>
      </c>
      <c r="O656" s="121">
        <v>0</v>
      </c>
    </row>
    <row r="657" spans="1:15" ht="16.5" customHeight="1">
      <c r="A657" s="120"/>
      <c r="B657" s="464"/>
      <c r="C657" s="465"/>
      <c r="D657" s="466"/>
      <c r="E657" s="466"/>
      <c r="F657" s="466"/>
      <c r="G657" s="596" t="s">
        <v>358</v>
      </c>
      <c r="H657" s="596"/>
      <c r="I657" s="108">
        <v>927</v>
      </c>
      <c r="J657" s="110">
        <v>503</v>
      </c>
      <c r="K657" s="124">
        <v>6000515</v>
      </c>
      <c r="L657" s="108">
        <v>500</v>
      </c>
      <c r="M657" s="122">
        <v>50</v>
      </c>
      <c r="N657" s="122">
        <v>0</v>
      </c>
      <c r="O657" s="121">
        <v>0</v>
      </c>
    </row>
    <row r="658" spans="1:15" ht="93.75" customHeight="1">
      <c r="A658" s="120"/>
      <c r="B658" s="464"/>
      <c r="C658" s="465"/>
      <c r="D658" s="466"/>
      <c r="E658" s="466"/>
      <c r="F658" s="595" t="s">
        <v>521</v>
      </c>
      <c r="G658" s="595"/>
      <c r="H658" s="595"/>
      <c r="I658" s="108">
        <v>927</v>
      </c>
      <c r="J658" s="110">
        <v>503</v>
      </c>
      <c r="K658" s="124">
        <v>6000516</v>
      </c>
      <c r="L658" s="108">
        <v>0</v>
      </c>
      <c r="M658" s="122">
        <v>320.7</v>
      </c>
      <c r="N658" s="122">
        <v>0</v>
      </c>
      <c r="O658" s="121">
        <v>0</v>
      </c>
    </row>
    <row r="659" spans="1:15" ht="15" customHeight="1">
      <c r="A659" s="120"/>
      <c r="B659" s="464"/>
      <c r="C659" s="465"/>
      <c r="D659" s="466"/>
      <c r="E659" s="466"/>
      <c r="F659" s="466"/>
      <c r="G659" s="596" t="s">
        <v>369</v>
      </c>
      <c r="H659" s="596"/>
      <c r="I659" s="108">
        <v>927</v>
      </c>
      <c r="J659" s="110">
        <v>503</v>
      </c>
      <c r="K659" s="124">
        <v>6000516</v>
      </c>
      <c r="L659" s="108">
        <v>18</v>
      </c>
      <c r="M659" s="122">
        <v>320.7</v>
      </c>
      <c r="N659" s="122">
        <v>0</v>
      </c>
      <c r="O659" s="121">
        <v>0</v>
      </c>
    </row>
    <row r="660" spans="1:15" ht="32.25" customHeight="1">
      <c r="A660" s="120"/>
      <c r="B660" s="464"/>
      <c r="C660" s="594" t="s">
        <v>404</v>
      </c>
      <c r="D660" s="594"/>
      <c r="E660" s="594"/>
      <c r="F660" s="594"/>
      <c r="G660" s="594"/>
      <c r="H660" s="594"/>
      <c r="I660" s="108">
        <v>927</v>
      </c>
      <c r="J660" s="110">
        <v>910</v>
      </c>
      <c r="K660" s="124">
        <v>0</v>
      </c>
      <c r="L660" s="108">
        <v>0</v>
      </c>
      <c r="M660" s="122">
        <v>1593.58104</v>
      </c>
      <c r="N660" s="122">
        <v>0</v>
      </c>
      <c r="O660" s="121">
        <v>0</v>
      </c>
    </row>
    <row r="661" spans="1:15" ht="31.5" customHeight="1">
      <c r="A661" s="120"/>
      <c r="B661" s="464"/>
      <c r="C661" s="465"/>
      <c r="D661" s="595" t="s">
        <v>405</v>
      </c>
      <c r="E661" s="595"/>
      <c r="F661" s="595"/>
      <c r="G661" s="595"/>
      <c r="H661" s="595"/>
      <c r="I661" s="108">
        <v>927</v>
      </c>
      <c r="J661" s="110">
        <v>910</v>
      </c>
      <c r="K661" s="124">
        <v>4850000</v>
      </c>
      <c r="L661" s="108">
        <v>0</v>
      </c>
      <c r="M661" s="122">
        <v>289.17729</v>
      </c>
      <c r="N661" s="122">
        <v>0</v>
      </c>
      <c r="O661" s="121">
        <v>0</v>
      </c>
    </row>
    <row r="662" spans="1:15" ht="32.25" customHeight="1">
      <c r="A662" s="120"/>
      <c r="B662" s="464"/>
      <c r="C662" s="465"/>
      <c r="D662" s="466"/>
      <c r="E662" s="595" t="s">
        <v>406</v>
      </c>
      <c r="F662" s="595"/>
      <c r="G662" s="595"/>
      <c r="H662" s="595"/>
      <c r="I662" s="108">
        <v>927</v>
      </c>
      <c r="J662" s="110">
        <v>910</v>
      </c>
      <c r="K662" s="124">
        <v>4859700</v>
      </c>
      <c r="L662" s="108">
        <v>0</v>
      </c>
      <c r="M662" s="122">
        <v>289.17729</v>
      </c>
      <c r="N662" s="122">
        <v>0</v>
      </c>
      <c r="O662" s="121">
        <v>0</v>
      </c>
    </row>
    <row r="663" spans="1:15" ht="16.5" customHeight="1">
      <c r="A663" s="120"/>
      <c r="B663" s="464"/>
      <c r="C663" s="465"/>
      <c r="D663" s="466"/>
      <c r="E663" s="466"/>
      <c r="F663" s="595" t="s">
        <v>53</v>
      </c>
      <c r="G663" s="595"/>
      <c r="H663" s="595"/>
      <c r="I663" s="108">
        <v>927</v>
      </c>
      <c r="J663" s="110">
        <v>910</v>
      </c>
      <c r="K663" s="124">
        <v>4859703</v>
      </c>
      <c r="L663" s="108">
        <v>0</v>
      </c>
      <c r="M663" s="122">
        <v>289.17729</v>
      </c>
      <c r="N663" s="122">
        <v>0</v>
      </c>
      <c r="O663" s="121">
        <v>0</v>
      </c>
    </row>
    <row r="664" spans="1:15" ht="16.5" customHeight="1">
      <c r="A664" s="120"/>
      <c r="B664" s="464"/>
      <c r="C664" s="465"/>
      <c r="D664" s="466"/>
      <c r="E664" s="466"/>
      <c r="F664" s="466"/>
      <c r="G664" s="596" t="s">
        <v>392</v>
      </c>
      <c r="H664" s="596"/>
      <c r="I664" s="108">
        <v>927</v>
      </c>
      <c r="J664" s="110">
        <v>910</v>
      </c>
      <c r="K664" s="124">
        <v>4859703</v>
      </c>
      <c r="L664" s="108">
        <v>1</v>
      </c>
      <c r="M664" s="122">
        <v>289.17728999999997</v>
      </c>
      <c r="N664" s="122">
        <v>0</v>
      </c>
      <c r="O664" s="121">
        <v>0</v>
      </c>
    </row>
    <row r="665" spans="1:15" ht="16.5" customHeight="1">
      <c r="A665" s="120"/>
      <c r="B665" s="464"/>
      <c r="C665" s="465"/>
      <c r="D665" s="595" t="s">
        <v>395</v>
      </c>
      <c r="E665" s="595"/>
      <c r="F665" s="595"/>
      <c r="G665" s="595"/>
      <c r="H665" s="595"/>
      <c r="I665" s="108">
        <v>927</v>
      </c>
      <c r="J665" s="110">
        <v>910</v>
      </c>
      <c r="K665" s="124">
        <v>7950000</v>
      </c>
      <c r="L665" s="108">
        <v>0</v>
      </c>
      <c r="M665" s="122">
        <v>1304.40375</v>
      </c>
      <c r="N665" s="122">
        <v>0</v>
      </c>
      <c r="O665" s="121">
        <v>0</v>
      </c>
    </row>
    <row r="666" spans="1:15" ht="46.5" customHeight="1">
      <c r="A666" s="120"/>
      <c r="B666" s="464"/>
      <c r="C666" s="465"/>
      <c r="D666" s="466"/>
      <c r="E666" s="466"/>
      <c r="F666" s="595" t="s">
        <v>520</v>
      </c>
      <c r="G666" s="595"/>
      <c r="H666" s="595"/>
      <c r="I666" s="108">
        <v>927</v>
      </c>
      <c r="J666" s="110">
        <v>910</v>
      </c>
      <c r="K666" s="124">
        <v>7950016</v>
      </c>
      <c r="L666" s="108">
        <v>0</v>
      </c>
      <c r="M666" s="122">
        <v>1304.40375</v>
      </c>
      <c r="N666" s="122">
        <v>0</v>
      </c>
      <c r="O666" s="121">
        <v>0</v>
      </c>
    </row>
    <row r="667" spans="1:15" ht="18" customHeight="1">
      <c r="A667" s="120"/>
      <c r="B667" s="464"/>
      <c r="C667" s="465"/>
      <c r="D667" s="466"/>
      <c r="E667" s="466"/>
      <c r="F667" s="466"/>
      <c r="G667" s="596" t="s">
        <v>358</v>
      </c>
      <c r="H667" s="596"/>
      <c r="I667" s="108">
        <v>927</v>
      </c>
      <c r="J667" s="110">
        <v>910</v>
      </c>
      <c r="K667" s="124">
        <v>7950016</v>
      </c>
      <c r="L667" s="108">
        <v>500</v>
      </c>
      <c r="M667" s="122">
        <v>1304.40375</v>
      </c>
      <c r="N667" s="122">
        <v>0</v>
      </c>
      <c r="O667" s="121">
        <v>0</v>
      </c>
    </row>
    <row r="668" spans="1:15" ht="32.25" customHeight="1">
      <c r="A668" s="120" t="s">
        <v>832</v>
      </c>
      <c r="B668" s="597" t="s">
        <v>833</v>
      </c>
      <c r="C668" s="597"/>
      <c r="D668" s="597"/>
      <c r="E668" s="597"/>
      <c r="F668" s="597"/>
      <c r="G668" s="597"/>
      <c r="H668" s="597"/>
      <c r="I668" s="127">
        <v>928</v>
      </c>
      <c r="J668" s="129">
        <v>0</v>
      </c>
      <c r="K668" s="128">
        <v>0</v>
      </c>
      <c r="L668" s="127">
        <v>0</v>
      </c>
      <c r="M668" s="126">
        <v>13948.239</v>
      </c>
      <c r="N668" s="126">
        <v>9203.291</v>
      </c>
      <c r="O668" s="125">
        <v>0</v>
      </c>
    </row>
    <row r="669" spans="1:15" ht="48.75" customHeight="1">
      <c r="A669" s="120"/>
      <c r="B669" s="464"/>
      <c r="C669" s="594" t="s">
        <v>383</v>
      </c>
      <c r="D669" s="594"/>
      <c r="E669" s="594"/>
      <c r="F669" s="594"/>
      <c r="G669" s="594"/>
      <c r="H669" s="594"/>
      <c r="I669" s="108">
        <v>928</v>
      </c>
      <c r="J669" s="110">
        <v>104</v>
      </c>
      <c r="K669" s="124">
        <v>0</v>
      </c>
      <c r="L669" s="108">
        <v>0</v>
      </c>
      <c r="M669" s="122">
        <v>13948.239</v>
      </c>
      <c r="N669" s="122">
        <v>9203.291</v>
      </c>
      <c r="O669" s="121">
        <v>0</v>
      </c>
    </row>
    <row r="670" spans="1:15" ht="16.5" customHeight="1">
      <c r="A670" s="120"/>
      <c r="B670" s="464"/>
      <c r="C670" s="465"/>
      <c r="D670" s="595" t="s">
        <v>356</v>
      </c>
      <c r="E670" s="595"/>
      <c r="F670" s="595"/>
      <c r="G670" s="595"/>
      <c r="H670" s="595"/>
      <c r="I670" s="108">
        <v>928</v>
      </c>
      <c r="J670" s="110">
        <v>104</v>
      </c>
      <c r="K670" s="124">
        <v>20000</v>
      </c>
      <c r="L670" s="108">
        <v>0</v>
      </c>
      <c r="M670" s="122">
        <v>13948.239</v>
      </c>
      <c r="N670" s="122">
        <v>9203.291</v>
      </c>
      <c r="O670" s="121">
        <v>0</v>
      </c>
    </row>
    <row r="671" spans="1:15" ht="16.5" customHeight="1">
      <c r="A671" s="120"/>
      <c r="B671" s="464"/>
      <c r="C671" s="465"/>
      <c r="D671" s="466"/>
      <c r="E671" s="595" t="s">
        <v>357</v>
      </c>
      <c r="F671" s="595"/>
      <c r="G671" s="595"/>
      <c r="H671" s="595"/>
      <c r="I671" s="108">
        <v>928</v>
      </c>
      <c r="J671" s="110">
        <v>104</v>
      </c>
      <c r="K671" s="124">
        <v>20400</v>
      </c>
      <c r="L671" s="108">
        <v>0</v>
      </c>
      <c r="M671" s="122">
        <v>13948.239</v>
      </c>
      <c r="N671" s="122">
        <v>9203.291</v>
      </c>
      <c r="O671" s="121">
        <v>0</v>
      </c>
    </row>
    <row r="672" spans="1:15" ht="34.5" customHeight="1">
      <c r="A672" s="120"/>
      <c r="B672" s="464"/>
      <c r="C672" s="465"/>
      <c r="D672" s="466"/>
      <c r="E672" s="466"/>
      <c r="F672" s="595" t="s">
        <v>833</v>
      </c>
      <c r="G672" s="595"/>
      <c r="H672" s="595"/>
      <c r="I672" s="108">
        <v>928</v>
      </c>
      <c r="J672" s="110">
        <v>104</v>
      </c>
      <c r="K672" s="124">
        <v>20431</v>
      </c>
      <c r="L672" s="108">
        <v>0</v>
      </c>
      <c r="M672" s="122">
        <v>13948.239</v>
      </c>
      <c r="N672" s="122">
        <v>9203.291</v>
      </c>
      <c r="O672" s="121">
        <v>0</v>
      </c>
    </row>
    <row r="673" spans="1:15" ht="16.5" customHeight="1">
      <c r="A673" s="120"/>
      <c r="B673" s="464"/>
      <c r="C673" s="465"/>
      <c r="D673" s="466"/>
      <c r="E673" s="466"/>
      <c r="F673" s="466"/>
      <c r="G673" s="596" t="s">
        <v>358</v>
      </c>
      <c r="H673" s="596"/>
      <c r="I673" s="108">
        <v>928</v>
      </c>
      <c r="J673" s="110">
        <v>104</v>
      </c>
      <c r="K673" s="124">
        <v>20431</v>
      </c>
      <c r="L673" s="108">
        <v>500</v>
      </c>
      <c r="M673" s="122">
        <v>13948.239</v>
      </c>
      <c r="N673" s="122">
        <v>9203.291</v>
      </c>
      <c r="O673" s="121">
        <v>0</v>
      </c>
    </row>
    <row r="674" spans="1:15" ht="42" customHeight="1">
      <c r="A674" s="120" t="s">
        <v>834</v>
      </c>
      <c r="B674" s="597" t="s">
        <v>835</v>
      </c>
      <c r="C674" s="597"/>
      <c r="D674" s="597"/>
      <c r="E674" s="597"/>
      <c r="F674" s="597"/>
      <c r="G674" s="597"/>
      <c r="H674" s="597"/>
      <c r="I674" s="127">
        <v>929</v>
      </c>
      <c r="J674" s="129">
        <v>0</v>
      </c>
      <c r="K674" s="128">
        <v>0</v>
      </c>
      <c r="L674" s="127">
        <v>0</v>
      </c>
      <c r="M674" s="126">
        <v>511889.3561099998</v>
      </c>
      <c r="N674" s="126">
        <v>34842.2356</v>
      </c>
      <c r="O674" s="125">
        <v>1.18</v>
      </c>
    </row>
    <row r="675" spans="1:15" ht="44.25" customHeight="1">
      <c r="A675" s="111">
        <v>2</v>
      </c>
      <c r="B675" s="464"/>
      <c r="C675" s="594" t="s">
        <v>383</v>
      </c>
      <c r="D675" s="594"/>
      <c r="E675" s="594"/>
      <c r="F675" s="594"/>
      <c r="G675" s="594"/>
      <c r="H675" s="594"/>
      <c r="I675" s="108">
        <v>929</v>
      </c>
      <c r="J675" s="110">
        <v>104</v>
      </c>
      <c r="K675" s="124">
        <v>0</v>
      </c>
      <c r="L675" s="108">
        <v>0</v>
      </c>
      <c r="M675" s="122">
        <v>21335.797</v>
      </c>
      <c r="N675" s="122">
        <v>15451.984</v>
      </c>
      <c r="O675" s="121">
        <v>0</v>
      </c>
    </row>
    <row r="676" spans="1:15" ht="15.75" customHeight="1">
      <c r="A676" s="111">
        <v>3</v>
      </c>
      <c r="B676" s="464"/>
      <c r="C676" s="465"/>
      <c r="D676" s="595" t="s">
        <v>356</v>
      </c>
      <c r="E676" s="595"/>
      <c r="F676" s="595"/>
      <c r="G676" s="595"/>
      <c r="H676" s="595"/>
      <c r="I676" s="108">
        <v>929</v>
      </c>
      <c r="J676" s="110">
        <v>104</v>
      </c>
      <c r="K676" s="124">
        <v>20000</v>
      </c>
      <c r="L676" s="108">
        <v>0</v>
      </c>
      <c r="M676" s="122">
        <v>21335.797</v>
      </c>
      <c r="N676" s="122">
        <v>15451.984</v>
      </c>
      <c r="O676" s="121">
        <v>0</v>
      </c>
    </row>
    <row r="677" spans="1:15" ht="15.75" customHeight="1">
      <c r="A677" s="111">
        <v>4</v>
      </c>
      <c r="B677" s="464"/>
      <c r="C677" s="465"/>
      <c r="D677" s="466"/>
      <c r="E677" s="595" t="s">
        <v>357</v>
      </c>
      <c r="F677" s="595"/>
      <c r="G677" s="595"/>
      <c r="H677" s="595"/>
      <c r="I677" s="108">
        <v>929</v>
      </c>
      <c r="J677" s="110">
        <v>104</v>
      </c>
      <c r="K677" s="124">
        <v>20400</v>
      </c>
      <c r="L677" s="108">
        <v>0</v>
      </c>
      <c r="M677" s="122">
        <v>21335.797</v>
      </c>
      <c r="N677" s="122">
        <v>15451.984</v>
      </c>
      <c r="O677" s="121">
        <v>0</v>
      </c>
    </row>
    <row r="678" spans="1:15" ht="28.5" customHeight="1">
      <c r="A678" s="111">
        <v>5</v>
      </c>
      <c r="B678" s="464"/>
      <c r="C678" s="465"/>
      <c r="D678" s="466"/>
      <c r="E678" s="466"/>
      <c r="F678" s="595" t="s">
        <v>835</v>
      </c>
      <c r="G678" s="595"/>
      <c r="H678" s="595"/>
      <c r="I678" s="108">
        <v>929</v>
      </c>
      <c r="J678" s="110">
        <v>104</v>
      </c>
      <c r="K678" s="124">
        <v>20432</v>
      </c>
      <c r="L678" s="108">
        <v>0</v>
      </c>
      <c r="M678" s="122">
        <v>21335.797</v>
      </c>
      <c r="N678" s="122">
        <v>15451.984</v>
      </c>
      <c r="O678" s="121">
        <v>0</v>
      </c>
    </row>
    <row r="679" spans="1:15" ht="14.25" customHeight="1">
      <c r="A679" s="111">
        <v>6</v>
      </c>
      <c r="B679" s="464"/>
      <c r="C679" s="465"/>
      <c r="D679" s="466"/>
      <c r="E679" s="466"/>
      <c r="F679" s="466"/>
      <c r="G679" s="596" t="s">
        <v>358</v>
      </c>
      <c r="H679" s="596"/>
      <c r="I679" s="108">
        <v>929</v>
      </c>
      <c r="J679" s="110">
        <v>104</v>
      </c>
      <c r="K679" s="124">
        <v>20432</v>
      </c>
      <c r="L679" s="108">
        <v>500</v>
      </c>
      <c r="M679" s="122">
        <v>21335.797</v>
      </c>
      <c r="N679" s="122">
        <v>15451.984</v>
      </c>
      <c r="O679" s="121">
        <v>0</v>
      </c>
    </row>
    <row r="680" spans="1:15" ht="14.25" customHeight="1">
      <c r="A680" s="111">
        <v>7</v>
      </c>
      <c r="B680" s="464"/>
      <c r="C680" s="594" t="s">
        <v>366</v>
      </c>
      <c r="D680" s="594"/>
      <c r="E680" s="594"/>
      <c r="F680" s="594"/>
      <c r="G680" s="594"/>
      <c r="H680" s="594"/>
      <c r="I680" s="108">
        <v>929</v>
      </c>
      <c r="J680" s="110">
        <v>114</v>
      </c>
      <c r="K680" s="124">
        <v>0</v>
      </c>
      <c r="L680" s="108">
        <v>0</v>
      </c>
      <c r="M680" s="122">
        <v>41451.2307</v>
      </c>
      <c r="N680" s="122">
        <v>19390.251600000003</v>
      </c>
      <c r="O680" s="121">
        <v>1.18</v>
      </c>
    </row>
    <row r="681" spans="1:15" ht="29.25" customHeight="1">
      <c r="A681" s="111">
        <v>8</v>
      </c>
      <c r="B681" s="464"/>
      <c r="C681" s="465"/>
      <c r="D681" s="595" t="s">
        <v>367</v>
      </c>
      <c r="E681" s="595"/>
      <c r="F681" s="595"/>
      <c r="G681" s="595"/>
      <c r="H681" s="595"/>
      <c r="I681" s="108">
        <v>929</v>
      </c>
      <c r="J681" s="110">
        <v>114</v>
      </c>
      <c r="K681" s="124">
        <v>920000</v>
      </c>
      <c r="L681" s="108">
        <v>0</v>
      </c>
      <c r="M681" s="122">
        <v>13955.992</v>
      </c>
      <c r="N681" s="122">
        <v>0</v>
      </c>
      <c r="O681" s="121">
        <v>0</v>
      </c>
    </row>
    <row r="682" spans="1:15" ht="15.75" customHeight="1">
      <c r="A682" s="111">
        <v>9</v>
      </c>
      <c r="B682" s="464"/>
      <c r="C682" s="465"/>
      <c r="D682" s="466"/>
      <c r="E682" s="595" t="s">
        <v>368</v>
      </c>
      <c r="F682" s="595"/>
      <c r="G682" s="595"/>
      <c r="H682" s="595"/>
      <c r="I682" s="108">
        <v>929</v>
      </c>
      <c r="J682" s="110">
        <v>114</v>
      </c>
      <c r="K682" s="124">
        <v>920300</v>
      </c>
      <c r="L682" s="108">
        <v>0</v>
      </c>
      <c r="M682" s="122">
        <v>13955.992</v>
      </c>
      <c r="N682" s="122">
        <v>0</v>
      </c>
      <c r="O682" s="121">
        <v>0</v>
      </c>
    </row>
    <row r="683" spans="1:15" ht="32.25" customHeight="1">
      <c r="A683" s="111">
        <v>10</v>
      </c>
      <c r="B683" s="464"/>
      <c r="C683" s="465"/>
      <c r="D683" s="466"/>
      <c r="E683" s="466"/>
      <c r="F683" s="595" t="s">
        <v>774</v>
      </c>
      <c r="G683" s="595"/>
      <c r="H683" s="595"/>
      <c r="I683" s="108">
        <v>929</v>
      </c>
      <c r="J683" s="110">
        <v>114</v>
      </c>
      <c r="K683" s="124">
        <v>920360</v>
      </c>
      <c r="L683" s="108">
        <v>0</v>
      </c>
      <c r="M683" s="122">
        <v>13955.992</v>
      </c>
      <c r="N683" s="122">
        <v>0</v>
      </c>
      <c r="O683" s="121">
        <v>0</v>
      </c>
    </row>
    <row r="684" spans="1:15" ht="18.75" customHeight="1">
      <c r="A684" s="111">
        <v>11</v>
      </c>
      <c r="B684" s="464"/>
      <c r="C684" s="465"/>
      <c r="D684" s="466"/>
      <c r="E684" s="466"/>
      <c r="F684" s="466"/>
      <c r="G684" s="596" t="s">
        <v>358</v>
      </c>
      <c r="H684" s="596"/>
      <c r="I684" s="108">
        <v>929</v>
      </c>
      <c r="J684" s="110">
        <v>114</v>
      </c>
      <c r="K684" s="124">
        <v>920360</v>
      </c>
      <c r="L684" s="108">
        <v>500</v>
      </c>
      <c r="M684" s="122">
        <v>13955.992</v>
      </c>
      <c r="N684" s="122">
        <v>0</v>
      </c>
      <c r="O684" s="121">
        <v>0</v>
      </c>
    </row>
    <row r="685" spans="1:15" ht="18.75" customHeight="1">
      <c r="A685" s="111">
        <v>12</v>
      </c>
      <c r="B685" s="464"/>
      <c r="C685" s="465"/>
      <c r="D685" s="595" t="s">
        <v>390</v>
      </c>
      <c r="E685" s="595"/>
      <c r="F685" s="595"/>
      <c r="G685" s="595"/>
      <c r="H685" s="595"/>
      <c r="I685" s="108">
        <v>929</v>
      </c>
      <c r="J685" s="110">
        <v>114</v>
      </c>
      <c r="K685" s="124">
        <v>930000</v>
      </c>
      <c r="L685" s="108">
        <v>0</v>
      </c>
      <c r="M685" s="122">
        <v>27495.2387</v>
      </c>
      <c r="N685" s="122">
        <v>19390.251600000003</v>
      </c>
      <c r="O685" s="121">
        <v>1.18</v>
      </c>
    </row>
    <row r="686" spans="1:15" ht="18.75" customHeight="1">
      <c r="A686" s="111">
        <v>13</v>
      </c>
      <c r="B686" s="464"/>
      <c r="C686" s="465"/>
      <c r="D686" s="466"/>
      <c r="E686" s="595" t="s">
        <v>391</v>
      </c>
      <c r="F686" s="595"/>
      <c r="G686" s="595"/>
      <c r="H686" s="595"/>
      <c r="I686" s="108">
        <v>929</v>
      </c>
      <c r="J686" s="110">
        <v>114</v>
      </c>
      <c r="K686" s="124">
        <v>939900</v>
      </c>
      <c r="L686" s="108">
        <v>0</v>
      </c>
      <c r="M686" s="122">
        <v>27495.2387</v>
      </c>
      <c r="N686" s="122">
        <v>19390.251600000003</v>
      </c>
      <c r="O686" s="121">
        <v>1.18</v>
      </c>
    </row>
    <row r="687" spans="1:15" ht="29.25" customHeight="1">
      <c r="A687" s="111">
        <v>14</v>
      </c>
      <c r="B687" s="464"/>
      <c r="C687" s="465"/>
      <c r="D687" s="466"/>
      <c r="E687" s="466"/>
      <c r="F687" s="595" t="s">
        <v>519</v>
      </c>
      <c r="G687" s="595"/>
      <c r="H687" s="595"/>
      <c r="I687" s="108">
        <v>929</v>
      </c>
      <c r="J687" s="110">
        <v>114</v>
      </c>
      <c r="K687" s="124">
        <v>939907</v>
      </c>
      <c r="L687" s="108">
        <v>0</v>
      </c>
      <c r="M687" s="122">
        <v>27495.2387</v>
      </c>
      <c r="N687" s="122">
        <v>19390.251600000003</v>
      </c>
      <c r="O687" s="121">
        <v>1.18</v>
      </c>
    </row>
    <row r="688" spans="1:15" ht="17.25" customHeight="1">
      <c r="A688" s="111">
        <v>15</v>
      </c>
      <c r="B688" s="464"/>
      <c r="C688" s="465"/>
      <c r="D688" s="466"/>
      <c r="E688" s="466"/>
      <c r="F688" s="466"/>
      <c r="G688" s="596" t="s">
        <v>392</v>
      </c>
      <c r="H688" s="596"/>
      <c r="I688" s="108">
        <v>929</v>
      </c>
      <c r="J688" s="110">
        <v>114</v>
      </c>
      <c r="K688" s="124">
        <v>939907</v>
      </c>
      <c r="L688" s="108">
        <v>1</v>
      </c>
      <c r="M688" s="122">
        <v>27495.2387</v>
      </c>
      <c r="N688" s="122">
        <v>19390.251600000003</v>
      </c>
      <c r="O688" s="121">
        <v>1.18</v>
      </c>
    </row>
    <row r="689" spans="1:15" ht="17.25" customHeight="1">
      <c r="A689" s="111">
        <v>16</v>
      </c>
      <c r="B689" s="464"/>
      <c r="C689" s="594" t="s">
        <v>801</v>
      </c>
      <c r="D689" s="594"/>
      <c r="E689" s="594"/>
      <c r="F689" s="594"/>
      <c r="G689" s="594"/>
      <c r="H689" s="594"/>
      <c r="I689" s="108">
        <v>929</v>
      </c>
      <c r="J689" s="110">
        <v>409</v>
      </c>
      <c r="K689" s="124">
        <v>0</v>
      </c>
      <c r="L689" s="108">
        <v>0</v>
      </c>
      <c r="M689" s="122">
        <v>45103</v>
      </c>
      <c r="N689" s="122">
        <v>0</v>
      </c>
      <c r="O689" s="121">
        <v>0</v>
      </c>
    </row>
    <row r="690" spans="1:15" ht="17.25" customHeight="1">
      <c r="A690" s="111">
        <v>17</v>
      </c>
      <c r="B690" s="464"/>
      <c r="C690" s="465"/>
      <c r="D690" s="595" t="s">
        <v>801</v>
      </c>
      <c r="E690" s="595"/>
      <c r="F690" s="595"/>
      <c r="G690" s="595"/>
      <c r="H690" s="595"/>
      <c r="I690" s="108">
        <v>929</v>
      </c>
      <c r="J690" s="110">
        <v>409</v>
      </c>
      <c r="K690" s="124">
        <v>3150000</v>
      </c>
      <c r="L690" s="108">
        <v>0</v>
      </c>
      <c r="M690" s="122">
        <v>45103</v>
      </c>
      <c r="N690" s="122">
        <v>0</v>
      </c>
      <c r="O690" s="121">
        <v>0</v>
      </c>
    </row>
    <row r="691" spans="1:15" ht="17.25" customHeight="1">
      <c r="A691" s="111">
        <v>18</v>
      </c>
      <c r="B691" s="464"/>
      <c r="C691" s="465"/>
      <c r="D691" s="466"/>
      <c r="E691" s="595" t="s">
        <v>848</v>
      </c>
      <c r="F691" s="595"/>
      <c r="G691" s="595"/>
      <c r="H691" s="595"/>
      <c r="I691" s="108">
        <v>929</v>
      </c>
      <c r="J691" s="110">
        <v>409</v>
      </c>
      <c r="K691" s="124">
        <v>3150200</v>
      </c>
      <c r="L691" s="108">
        <v>0</v>
      </c>
      <c r="M691" s="122">
        <v>45103</v>
      </c>
      <c r="N691" s="122">
        <v>0</v>
      </c>
      <c r="O691" s="121">
        <v>0</v>
      </c>
    </row>
    <row r="692" spans="1:15" ht="72.75" customHeight="1">
      <c r="A692" s="111">
        <v>19</v>
      </c>
      <c r="B692" s="464"/>
      <c r="C692" s="465"/>
      <c r="D692" s="466"/>
      <c r="E692" s="466"/>
      <c r="F692" s="595" t="s">
        <v>849</v>
      </c>
      <c r="G692" s="595"/>
      <c r="H692" s="595"/>
      <c r="I692" s="108">
        <v>929</v>
      </c>
      <c r="J692" s="110">
        <v>409</v>
      </c>
      <c r="K692" s="124">
        <v>3150204</v>
      </c>
      <c r="L692" s="108">
        <v>0</v>
      </c>
      <c r="M692" s="122">
        <v>45103</v>
      </c>
      <c r="N692" s="122">
        <v>0</v>
      </c>
      <c r="O692" s="121">
        <v>0</v>
      </c>
    </row>
    <row r="693" spans="1:15" ht="16.5" customHeight="1">
      <c r="A693" s="111">
        <v>20</v>
      </c>
      <c r="B693" s="464"/>
      <c r="C693" s="465"/>
      <c r="D693" s="466"/>
      <c r="E693" s="466"/>
      <c r="F693" s="466"/>
      <c r="G693" s="596" t="s">
        <v>783</v>
      </c>
      <c r="H693" s="596"/>
      <c r="I693" s="108">
        <v>929</v>
      </c>
      <c r="J693" s="110">
        <v>409</v>
      </c>
      <c r="K693" s="124">
        <v>3150204</v>
      </c>
      <c r="L693" s="108">
        <v>3</v>
      </c>
      <c r="M693" s="122">
        <v>45103</v>
      </c>
      <c r="N693" s="122">
        <v>0</v>
      </c>
      <c r="O693" s="121">
        <v>0</v>
      </c>
    </row>
    <row r="694" spans="1:15" ht="16.5" customHeight="1">
      <c r="A694" s="111">
        <v>21</v>
      </c>
      <c r="B694" s="464"/>
      <c r="C694" s="594" t="s">
        <v>776</v>
      </c>
      <c r="D694" s="594"/>
      <c r="E694" s="594"/>
      <c r="F694" s="594"/>
      <c r="G694" s="594"/>
      <c r="H694" s="594"/>
      <c r="I694" s="108">
        <v>929</v>
      </c>
      <c r="J694" s="110">
        <v>501</v>
      </c>
      <c r="K694" s="124">
        <v>0</v>
      </c>
      <c r="L694" s="108">
        <v>0</v>
      </c>
      <c r="M694" s="122">
        <v>132780.705</v>
      </c>
      <c r="N694" s="122">
        <v>0</v>
      </c>
      <c r="O694" s="121">
        <v>0</v>
      </c>
    </row>
    <row r="695" spans="1:15" ht="119.25" customHeight="1">
      <c r="A695" s="111">
        <v>22</v>
      </c>
      <c r="B695" s="464"/>
      <c r="C695" s="465"/>
      <c r="D695" s="595" t="s">
        <v>850</v>
      </c>
      <c r="E695" s="595"/>
      <c r="F695" s="595"/>
      <c r="G695" s="595"/>
      <c r="H695" s="595"/>
      <c r="I695" s="108">
        <v>929</v>
      </c>
      <c r="J695" s="110">
        <v>501</v>
      </c>
      <c r="K695" s="124">
        <v>1000000</v>
      </c>
      <c r="L695" s="108">
        <v>0</v>
      </c>
      <c r="M695" s="122">
        <v>125870.333</v>
      </c>
      <c r="N695" s="122">
        <v>0</v>
      </c>
      <c r="O695" s="121">
        <v>0</v>
      </c>
    </row>
    <row r="696" spans="1:15" ht="122.25" customHeight="1">
      <c r="A696" s="111">
        <v>23</v>
      </c>
      <c r="B696" s="464"/>
      <c r="C696" s="465"/>
      <c r="D696" s="466"/>
      <c r="E696" s="595" t="s">
        <v>850</v>
      </c>
      <c r="F696" s="595"/>
      <c r="G696" s="595"/>
      <c r="H696" s="595"/>
      <c r="I696" s="108">
        <v>929</v>
      </c>
      <c r="J696" s="110">
        <v>501</v>
      </c>
      <c r="K696" s="124">
        <v>1008200</v>
      </c>
      <c r="L696" s="108">
        <v>0</v>
      </c>
      <c r="M696" s="122">
        <v>125870.333</v>
      </c>
      <c r="N696" s="122">
        <v>0</v>
      </c>
      <c r="O696" s="121">
        <v>0</v>
      </c>
    </row>
    <row r="697" spans="1:15" ht="120.75" customHeight="1">
      <c r="A697" s="111">
        <v>24</v>
      </c>
      <c r="B697" s="464"/>
      <c r="C697" s="465"/>
      <c r="D697" s="466"/>
      <c r="E697" s="466"/>
      <c r="F697" s="595" t="s">
        <v>850</v>
      </c>
      <c r="G697" s="595"/>
      <c r="H697" s="595"/>
      <c r="I697" s="108">
        <v>929</v>
      </c>
      <c r="J697" s="110">
        <v>501</v>
      </c>
      <c r="K697" s="124">
        <v>1008209</v>
      </c>
      <c r="L697" s="108">
        <v>0</v>
      </c>
      <c r="M697" s="122">
        <v>111326.443</v>
      </c>
      <c r="N697" s="122">
        <v>0</v>
      </c>
      <c r="O697" s="121">
        <v>0</v>
      </c>
    </row>
    <row r="698" spans="1:15" ht="15" customHeight="1">
      <c r="A698" s="111">
        <v>25</v>
      </c>
      <c r="B698" s="464"/>
      <c r="C698" s="465"/>
      <c r="D698" s="466"/>
      <c r="E698" s="466"/>
      <c r="F698" s="466"/>
      <c r="G698" s="596" t="s">
        <v>783</v>
      </c>
      <c r="H698" s="596"/>
      <c r="I698" s="108">
        <v>929</v>
      </c>
      <c r="J698" s="110">
        <v>501</v>
      </c>
      <c r="K698" s="124">
        <v>1008209</v>
      </c>
      <c r="L698" s="108">
        <v>3</v>
      </c>
      <c r="M698" s="122">
        <v>111326.443</v>
      </c>
      <c r="N698" s="122">
        <v>0</v>
      </c>
      <c r="O698" s="121">
        <v>0</v>
      </c>
    </row>
    <row r="699" spans="1:15" ht="102" customHeight="1">
      <c r="A699" s="111">
        <v>26</v>
      </c>
      <c r="B699" s="464"/>
      <c r="C699" s="465"/>
      <c r="D699" s="466"/>
      <c r="E699" s="466"/>
      <c r="F699" s="595" t="s">
        <v>518</v>
      </c>
      <c r="G699" s="595"/>
      <c r="H699" s="595"/>
      <c r="I699" s="108">
        <v>929</v>
      </c>
      <c r="J699" s="110">
        <v>501</v>
      </c>
      <c r="K699" s="124">
        <v>1008210</v>
      </c>
      <c r="L699" s="108">
        <v>0</v>
      </c>
      <c r="M699" s="122">
        <v>5103.61</v>
      </c>
      <c r="N699" s="122">
        <v>0</v>
      </c>
      <c r="O699" s="121">
        <v>0</v>
      </c>
    </row>
    <row r="700" spans="1:15" ht="14.25" customHeight="1">
      <c r="A700" s="111">
        <v>27</v>
      </c>
      <c r="B700" s="464"/>
      <c r="C700" s="465"/>
      <c r="D700" s="466"/>
      <c r="E700" s="466"/>
      <c r="F700" s="466"/>
      <c r="G700" s="596" t="s">
        <v>783</v>
      </c>
      <c r="H700" s="596"/>
      <c r="I700" s="108">
        <v>929</v>
      </c>
      <c r="J700" s="110">
        <v>501</v>
      </c>
      <c r="K700" s="124">
        <v>1008210</v>
      </c>
      <c r="L700" s="108">
        <v>3</v>
      </c>
      <c r="M700" s="122">
        <v>5103.61</v>
      </c>
      <c r="N700" s="122">
        <v>0</v>
      </c>
      <c r="O700" s="121">
        <v>0</v>
      </c>
    </row>
    <row r="701" spans="1:15" ht="117.75" customHeight="1">
      <c r="A701" s="111">
        <v>28</v>
      </c>
      <c r="B701" s="464"/>
      <c r="C701" s="465"/>
      <c r="D701" s="466"/>
      <c r="E701" s="466"/>
      <c r="F701" s="595" t="s">
        <v>851</v>
      </c>
      <c r="G701" s="595"/>
      <c r="H701" s="595"/>
      <c r="I701" s="108">
        <v>929</v>
      </c>
      <c r="J701" s="110">
        <v>501</v>
      </c>
      <c r="K701" s="124">
        <v>1008211</v>
      </c>
      <c r="L701" s="108">
        <v>0</v>
      </c>
      <c r="M701" s="122">
        <v>9440.28</v>
      </c>
      <c r="N701" s="122">
        <v>0</v>
      </c>
      <c r="O701" s="121">
        <v>0</v>
      </c>
    </row>
    <row r="702" spans="1:15" ht="15" customHeight="1">
      <c r="A702" s="111">
        <v>29</v>
      </c>
      <c r="B702" s="464"/>
      <c r="C702" s="465"/>
      <c r="D702" s="466"/>
      <c r="E702" s="466"/>
      <c r="F702" s="466"/>
      <c r="G702" s="596" t="s">
        <v>783</v>
      </c>
      <c r="H702" s="596"/>
      <c r="I702" s="108">
        <v>929</v>
      </c>
      <c r="J702" s="110">
        <v>501</v>
      </c>
      <c r="K702" s="124">
        <v>1008211</v>
      </c>
      <c r="L702" s="108">
        <v>3</v>
      </c>
      <c r="M702" s="122">
        <v>9440.28</v>
      </c>
      <c r="N702" s="122">
        <v>0</v>
      </c>
      <c r="O702" s="121">
        <v>0</v>
      </c>
    </row>
    <row r="703" spans="1:15" ht="28.5" customHeight="1">
      <c r="A703" s="111">
        <v>30</v>
      </c>
      <c r="B703" s="464"/>
      <c r="C703" s="465"/>
      <c r="D703" s="595" t="s">
        <v>780</v>
      </c>
      <c r="E703" s="595"/>
      <c r="F703" s="595"/>
      <c r="G703" s="595"/>
      <c r="H703" s="595"/>
      <c r="I703" s="108">
        <v>929</v>
      </c>
      <c r="J703" s="110">
        <v>501</v>
      </c>
      <c r="K703" s="124">
        <v>1020000</v>
      </c>
      <c r="L703" s="108">
        <v>0</v>
      </c>
      <c r="M703" s="122">
        <v>699.332</v>
      </c>
      <c r="N703" s="122">
        <v>0</v>
      </c>
      <c r="O703" s="121">
        <v>0</v>
      </c>
    </row>
    <row r="704" spans="1:15" ht="60.75" customHeight="1">
      <c r="A704" s="111">
        <v>31</v>
      </c>
      <c r="B704" s="464"/>
      <c r="C704" s="465"/>
      <c r="D704" s="466"/>
      <c r="E704" s="595" t="s">
        <v>781</v>
      </c>
      <c r="F704" s="595"/>
      <c r="G704" s="595"/>
      <c r="H704" s="595"/>
      <c r="I704" s="108">
        <v>929</v>
      </c>
      <c r="J704" s="110">
        <v>501</v>
      </c>
      <c r="K704" s="124">
        <v>1020100</v>
      </c>
      <c r="L704" s="108">
        <v>0</v>
      </c>
      <c r="M704" s="122">
        <v>699.332</v>
      </c>
      <c r="N704" s="122">
        <v>0</v>
      </c>
      <c r="O704" s="121">
        <v>0</v>
      </c>
    </row>
    <row r="705" spans="1:15" ht="29.25" customHeight="1">
      <c r="A705" s="111">
        <v>32</v>
      </c>
      <c r="B705" s="464"/>
      <c r="C705" s="465"/>
      <c r="D705" s="466"/>
      <c r="E705" s="466"/>
      <c r="F705" s="595" t="s">
        <v>854</v>
      </c>
      <c r="G705" s="595"/>
      <c r="H705" s="595"/>
      <c r="I705" s="108">
        <v>929</v>
      </c>
      <c r="J705" s="110">
        <v>501</v>
      </c>
      <c r="K705" s="124">
        <v>1020102</v>
      </c>
      <c r="L705" s="108">
        <v>0</v>
      </c>
      <c r="M705" s="122">
        <v>699.332</v>
      </c>
      <c r="N705" s="122">
        <v>0</v>
      </c>
      <c r="O705" s="121">
        <v>0</v>
      </c>
    </row>
    <row r="706" spans="1:15" ht="15" customHeight="1">
      <c r="A706" s="111">
        <v>33</v>
      </c>
      <c r="B706" s="464"/>
      <c r="C706" s="465"/>
      <c r="D706" s="466"/>
      <c r="E706" s="466"/>
      <c r="F706" s="466"/>
      <c r="G706" s="596" t="s">
        <v>783</v>
      </c>
      <c r="H706" s="596"/>
      <c r="I706" s="108">
        <v>929</v>
      </c>
      <c r="J706" s="110">
        <v>501</v>
      </c>
      <c r="K706" s="124">
        <v>1020102</v>
      </c>
      <c r="L706" s="108">
        <v>3</v>
      </c>
      <c r="M706" s="122">
        <v>699.332</v>
      </c>
      <c r="N706" s="122">
        <v>0</v>
      </c>
      <c r="O706" s="121">
        <v>0</v>
      </c>
    </row>
    <row r="707" spans="1:15" ht="15" customHeight="1">
      <c r="A707" s="111">
        <v>34</v>
      </c>
      <c r="B707" s="464"/>
      <c r="C707" s="465"/>
      <c r="D707" s="595" t="s">
        <v>395</v>
      </c>
      <c r="E707" s="595"/>
      <c r="F707" s="595"/>
      <c r="G707" s="595"/>
      <c r="H707" s="595"/>
      <c r="I707" s="108">
        <v>929</v>
      </c>
      <c r="J707" s="110">
        <v>501</v>
      </c>
      <c r="K707" s="124">
        <v>7950000</v>
      </c>
      <c r="L707" s="108">
        <v>0</v>
      </c>
      <c r="M707" s="122">
        <v>6211.04</v>
      </c>
      <c r="N707" s="122">
        <v>0</v>
      </c>
      <c r="O707" s="121">
        <v>0</v>
      </c>
    </row>
    <row r="708" spans="1:15" ht="74.25" customHeight="1">
      <c r="A708" s="111">
        <v>35</v>
      </c>
      <c r="B708" s="464"/>
      <c r="C708" s="465"/>
      <c r="D708" s="466"/>
      <c r="E708" s="466"/>
      <c r="F708" s="595" t="s">
        <v>852</v>
      </c>
      <c r="G708" s="595"/>
      <c r="H708" s="595"/>
      <c r="I708" s="108">
        <v>929</v>
      </c>
      <c r="J708" s="110">
        <v>501</v>
      </c>
      <c r="K708" s="124">
        <v>7950042</v>
      </c>
      <c r="L708" s="108">
        <v>0</v>
      </c>
      <c r="M708" s="122">
        <v>6211.04</v>
      </c>
      <c r="N708" s="122">
        <v>0</v>
      </c>
      <c r="O708" s="121">
        <v>0</v>
      </c>
    </row>
    <row r="709" spans="1:15" ht="15" customHeight="1">
      <c r="A709" s="111">
        <v>36</v>
      </c>
      <c r="B709" s="464"/>
      <c r="C709" s="465"/>
      <c r="D709" s="466"/>
      <c r="E709" s="466"/>
      <c r="F709" s="466"/>
      <c r="G709" s="596" t="s">
        <v>358</v>
      </c>
      <c r="H709" s="596"/>
      <c r="I709" s="108">
        <v>929</v>
      </c>
      <c r="J709" s="110">
        <v>501</v>
      </c>
      <c r="K709" s="124">
        <v>7950042</v>
      </c>
      <c r="L709" s="108">
        <v>500</v>
      </c>
      <c r="M709" s="122">
        <v>6211.04</v>
      </c>
      <c r="N709" s="122">
        <v>0</v>
      </c>
      <c r="O709" s="121">
        <v>0</v>
      </c>
    </row>
    <row r="710" spans="1:15" ht="15" customHeight="1">
      <c r="A710" s="111">
        <v>37</v>
      </c>
      <c r="B710" s="464"/>
      <c r="C710" s="594" t="s">
        <v>371</v>
      </c>
      <c r="D710" s="594"/>
      <c r="E710" s="594"/>
      <c r="F710" s="594"/>
      <c r="G710" s="594"/>
      <c r="H710" s="594"/>
      <c r="I710" s="108">
        <v>929</v>
      </c>
      <c r="J710" s="110">
        <v>502</v>
      </c>
      <c r="K710" s="124">
        <v>0</v>
      </c>
      <c r="L710" s="108">
        <v>0</v>
      </c>
      <c r="M710" s="122">
        <v>37629.09140999999</v>
      </c>
      <c r="N710" s="122">
        <v>0</v>
      </c>
      <c r="O710" s="121">
        <v>0</v>
      </c>
    </row>
    <row r="711" spans="1:15" ht="30.75" customHeight="1">
      <c r="A711" s="111">
        <v>38</v>
      </c>
      <c r="B711" s="464"/>
      <c r="C711" s="465"/>
      <c r="D711" s="595" t="s">
        <v>780</v>
      </c>
      <c r="E711" s="595"/>
      <c r="F711" s="595"/>
      <c r="G711" s="595"/>
      <c r="H711" s="595"/>
      <c r="I711" s="108">
        <v>929</v>
      </c>
      <c r="J711" s="110">
        <v>502</v>
      </c>
      <c r="K711" s="124">
        <v>1020000</v>
      </c>
      <c r="L711" s="108">
        <v>0</v>
      </c>
      <c r="M711" s="122">
        <v>3524</v>
      </c>
      <c r="N711" s="122">
        <v>0</v>
      </c>
      <c r="O711" s="121">
        <v>0</v>
      </c>
    </row>
    <row r="712" spans="1:15" ht="59.25" customHeight="1">
      <c r="A712" s="111">
        <v>39</v>
      </c>
      <c r="B712" s="464"/>
      <c r="C712" s="465"/>
      <c r="D712" s="466"/>
      <c r="E712" s="595" t="s">
        <v>781</v>
      </c>
      <c r="F712" s="595"/>
      <c r="G712" s="595"/>
      <c r="H712" s="595"/>
      <c r="I712" s="108">
        <v>929</v>
      </c>
      <c r="J712" s="110">
        <v>502</v>
      </c>
      <c r="K712" s="124">
        <v>1020100</v>
      </c>
      <c r="L712" s="108">
        <v>0</v>
      </c>
      <c r="M712" s="122">
        <v>3524</v>
      </c>
      <c r="N712" s="122">
        <v>0</v>
      </c>
      <c r="O712" s="121">
        <v>0</v>
      </c>
    </row>
    <row r="713" spans="1:15" ht="27.75" customHeight="1">
      <c r="A713" s="111">
        <v>40</v>
      </c>
      <c r="B713" s="464"/>
      <c r="C713" s="465"/>
      <c r="D713" s="466"/>
      <c r="E713" s="466"/>
      <c r="F713" s="595" t="s">
        <v>854</v>
      </c>
      <c r="G713" s="595"/>
      <c r="H713" s="595"/>
      <c r="I713" s="108">
        <v>929</v>
      </c>
      <c r="J713" s="110">
        <v>502</v>
      </c>
      <c r="K713" s="124">
        <v>1020102</v>
      </c>
      <c r="L713" s="108">
        <v>0</v>
      </c>
      <c r="M713" s="122">
        <v>3524</v>
      </c>
      <c r="N713" s="122">
        <v>0</v>
      </c>
      <c r="O713" s="121">
        <v>0</v>
      </c>
    </row>
    <row r="714" spans="1:15" ht="17.25" customHeight="1">
      <c r="A714" s="111">
        <v>41</v>
      </c>
      <c r="B714" s="464"/>
      <c r="C714" s="465"/>
      <c r="D714" s="466"/>
      <c r="E714" s="466"/>
      <c r="F714" s="466"/>
      <c r="G714" s="596" t="s">
        <v>783</v>
      </c>
      <c r="H714" s="596"/>
      <c r="I714" s="108">
        <v>929</v>
      </c>
      <c r="J714" s="110">
        <v>502</v>
      </c>
      <c r="K714" s="124">
        <v>1020102</v>
      </c>
      <c r="L714" s="108">
        <v>3</v>
      </c>
      <c r="M714" s="122">
        <v>3524</v>
      </c>
      <c r="N714" s="122">
        <v>0</v>
      </c>
      <c r="O714" s="121">
        <v>0</v>
      </c>
    </row>
    <row r="715" spans="1:15" ht="18" customHeight="1">
      <c r="A715" s="111">
        <v>42</v>
      </c>
      <c r="B715" s="464"/>
      <c r="C715" s="465"/>
      <c r="D715" s="595" t="s">
        <v>581</v>
      </c>
      <c r="E715" s="595"/>
      <c r="F715" s="595"/>
      <c r="G715" s="595"/>
      <c r="H715" s="595"/>
      <c r="I715" s="108">
        <v>929</v>
      </c>
      <c r="J715" s="110">
        <v>502</v>
      </c>
      <c r="K715" s="124">
        <v>1040000</v>
      </c>
      <c r="L715" s="108">
        <v>0</v>
      </c>
      <c r="M715" s="122">
        <v>34105.09140999999</v>
      </c>
      <c r="N715" s="122">
        <v>0</v>
      </c>
      <c r="O715" s="121">
        <v>0</v>
      </c>
    </row>
    <row r="716" spans="1:15" ht="18" customHeight="1">
      <c r="A716" s="111">
        <v>43</v>
      </c>
      <c r="B716" s="464"/>
      <c r="C716" s="465"/>
      <c r="D716" s="466"/>
      <c r="E716" s="595" t="s">
        <v>581</v>
      </c>
      <c r="F716" s="595"/>
      <c r="G716" s="595"/>
      <c r="H716" s="595"/>
      <c r="I716" s="108">
        <v>929</v>
      </c>
      <c r="J716" s="110">
        <v>502</v>
      </c>
      <c r="K716" s="124">
        <v>1040300</v>
      </c>
      <c r="L716" s="108">
        <v>0</v>
      </c>
      <c r="M716" s="122">
        <v>32974.5489</v>
      </c>
      <c r="N716" s="122">
        <v>0</v>
      </c>
      <c r="O716" s="121">
        <v>0</v>
      </c>
    </row>
    <row r="717" spans="1:15" ht="17.25" customHeight="1">
      <c r="A717" s="111">
        <v>44</v>
      </c>
      <c r="B717" s="464"/>
      <c r="C717" s="465"/>
      <c r="D717" s="466"/>
      <c r="E717" s="466"/>
      <c r="F717" s="466"/>
      <c r="G717" s="596" t="s">
        <v>783</v>
      </c>
      <c r="H717" s="596"/>
      <c r="I717" s="108">
        <v>929</v>
      </c>
      <c r="J717" s="110">
        <v>502</v>
      </c>
      <c r="K717" s="124">
        <v>1040300</v>
      </c>
      <c r="L717" s="108">
        <v>3</v>
      </c>
      <c r="M717" s="122">
        <v>32974.5489</v>
      </c>
      <c r="N717" s="122">
        <v>0</v>
      </c>
      <c r="O717" s="121">
        <v>0</v>
      </c>
    </row>
    <row r="718" spans="1:15" ht="30.75" customHeight="1">
      <c r="A718" s="111">
        <v>45</v>
      </c>
      <c r="B718" s="464"/>
      <c r="C718" s="465"/>
      <c r="D718" s="466"/>
      <c r="E718" s="595" t="s">
        <v>853</v>
      </c>
      <c r="F718" s="595"/>
      <c r="G718" s="595"/>
      <c r="H718" s="595"/>
      <c r="I718" s="108">
        <v>929</v>
      </c>
      <c r="J718" s="110">
        <v>502</v>
      </c>
      <c r="K718" s="124">
        <v>1040400</v>
      </c>
      <c r="L718" s="108">
        <v>0</v>
      </c>
      <c r="M718" s="122">
        <v>1130.54251</v>
      </c>
      <c r="N718" s="122">
        <v>0</v>
      </c>
      <c r="O718" s="121">
        <v>0</v>
      </c>
    </row>
    <row r="719" spans="1:15" ht="14.25" customHeight="1">
      <c r="A719" s="111">
        <v>46</v>
      </c>
      <c r="B719" s="464"/>
      <c r="C719" s="465"/>
      <c r="D719" s="466"/>
      <c r="E719" s="466"/>
      <c r="F719" s="466"/>
      <c r="G719" s="596" t="s">
        <v>783</v>
      </c>
      <c r="H719" s="596"/>
      <c r="I719" s="108">
        <v>929</v>
      </c>
      <c r="J719" s="110">
        <v>502</v>
      </c>
      <c r="K719" s="124">
        <v>1040400</v>
      </c>
      <c r="L719" s="108">
        <v>3</v>
      </c>
      <c r="M719" s="122">
        <v>1130.54251</v>
      </c>
      <c r="N719" s="122">
        <v>0</v>
      </c>
      <c r="O719" s="121">
        <v>0</v>
      </c>
    </row>
    <row r="720" spans="1:15" ht="14.25" customHeight="1">
      <c r="A720" s="111">
        <v>47</v>
      </c>
      <c r="B720" s="464"/>
      <c r="C720" s="594" t="s">
        <v>802</v>
      </c>
      <c r="D720" s="594"/>
      <c r="E720" s="594"/>
      <c r="F720" s="594"/>
      <c r="G720" s="594"/>
      <c r="H720" s="594"/>
      <c r="I720" s="108">
        <v>929</v>
      </c>
      <c r="J720" s="110">
        <v>503</v>
      </c>
      <c r="K720" s="124">
        <v>0</v>
      </c>
      <c r="L720" s="108">
        <v>0</v>
      </c>
      <c r="M720" s="122">
        <v>56237.00315</v>
      </c>
      <c r="N720" s="122">
        <v>0</v>
      </c>
      <c r="O720" s="121">
        <v>0</v>
      </c>
    </row>
    <row r="721" spans="1:15" ht="30.75" customHeight="1">
      <c r="A721" s="111">
        <v>48</v>
      </c>
      <c r="B721" s="464"/>
      <c r="C721" s="465"/>
      <c r="D721" s="595" t="s">
        <v>780</v>
      </c>
      <c r="E721" s="595"/>
      <c r="F721" s="595"/>
      <c r="G721" s="595"/>
      <c r="H721" s="595"/>
      <c r="I721" s="108">
        <v>929</v>
      </c>
      <c r="J721" s="110">
        <v>503</v>
      </c>
      <c r="K721" s="124">
        <v>1020000</v>
      </c>
      <c r="L721" s="108">
        <v>0</v>
      </c>
      <c r="M721" s="122">
        <v>22204.7679</v>
      </c>
      <c r="N721" s="122">
        <v>0</v>
      </c>
      <c r="O721" s="121">
        <v>0</v>
      </c>
    </row>
    <row r="722" spans="1:15" ht="61.5" customHeight="1">
      <c r="A722" s="111">
        <v>49</v>
      </c>
      <c r="B722" s="464"/>
      <c r="C722" s="465"/>
      <c r="D722" s="466"/>
      <c r="E722" s="595" t="s">
        <v>781</v>
      </c>
      <c r="F722" s="595"/>
      <c r="G722" s="595"/>
      <c r="H722" s="595"/>
      <c r="I722" s="108">
        <v>929</v>
      </c>
      <c r="J722" s="110">
        <v>503</v>
      </c>
      <c r="K722" s="124">
        <v>1020100</v>
      </c>
      <c r="L722" s="108">
        <v>0</v>
      </c>
      <c r="M722" s="122">
        <v>22204.7679</v>
      </c>
      <c r="N722" s="122">
        <v>0</v>
      </c>
      <c r="O722" s="121">
        <v>0</v>
      </c>
    </row>
    <row r="723" spans="1:15" ht="27.75" customHeight="1">
      <c r="A723" s="111">
        <v>50</v>
      </c>
      <c r="B723" s="464"/>
      <c r="C723" s="465"/>
      <c r="D723" s="466"/>
      <c r="E723" s="466"/>
      <c r="F723" s="595" t="s">
        <v>854</v>
      </c>
      <c r="G723" s="595"/>
      <c r="H723" s="595"/>
      <c r="I723" s="108">
        <v>929</v>
      </c>
      <c r="J723" s="110">
        <v>503</v>
      </c>
      <c r="K723" s="124">
        <v>1020102</v>
      </c>
      <c r="L723" s="108">
        <v>0</v>
      </c>
      <c r="M723" s="122">
        <v>20677.9679</v>
      </c>
      <c r="N723" s="122">
        <v>0</v>
      </c>
      <c r="O723" s="121">
        <v>0</v>
      </c>
    </row>
    <row r="724" spans="1:15" ht="16.5" customHeight="1">
      <c r="A724" s="111">
        <v>51</v>
      </c>
      <c r="B724" s="464"/>
      <c r="C724" s="465"/>
      <c r="D724" s="466"/>
      <c r="E724" s="466"/>
      <c r="F724" s="466"/>
      <c r="G724" s="596" t="s">
        <v>783</v>
      </c>
      <c r="H724" s="596"/>
      <c r="I724" s="108">
        <v>929</v>
      </c>
      <c r="J724" s="110">
        <v>503</v>
      </c>
      <c r="K724" s="124">
        <v>1020102</v>
      </c>
      <c r="L724" s="108">
        <v>3</v>
      </c>
      <c r="M724" s="122">
        <v>20677.9679</v>
      </c>
      <c r="N724" s="122">
        <v>0</v>
      </c>
      <c r="O724" s="121">
        <v>0</v>
      </c>
    </row>
    <row r="725" spans="1:15" ht="28.5" customHeight="1">
      <c r="A725" s="111">
        <v>52</v>
      </c>
      <c r="B725" s="464"/>
      <c r="C725" s="465"/>
      <c r="D725" s="466"/>
      <c r="E725" s="466"/>
      <c r="F725" s="595" t="s">
        <v>855</v>
      </c>
      <c r="G725" s="595"/>
      <c r="H725" s="595"/>
      <c r="I725" s="108">
        <v>929</v>
      </c>
      <c r="J725" s="110">
        <v>503</v>
      </c>
      <c r="K725" s="124">
        <v>1020115</v>
      </c>
      <c r="L725" s="108">
        <v>0</v>
      </c>
      <c r="M725" s="122">
        <v>1526.8</v>
      </c>
      <c r="N725" s="122">
        <v>0</v>
      </c>
      <c r="O725" s="121">
        <v>0</v>
      </c>
    </row>
    <row r="726" spans="1:15" ht="16.5" customHeight="1">
      <c r="A726" s="111">
        <v>53</v>
      </c>
      <c r="B726" s="464"/>
      <c r="C726" s="465"/>
      <c r="D726" s="466"/>
      <c r="E726" s="466"/>
      <c r="F726" s="466"/>
      <c r="G726" s="596" t="s">
        <v>783</v>
      </c>
      <c r="H726" s="596"/>
      <c r="I726" s="108">
        <v>929</v>
      </c>
      <c r="J726" s="110">
        <v>503</v>
      </c>
      <c r="K726" s="124">
        <v>1020115</v>
      </c>
      <c r="L726" s="108">
        <v>3</v>
      </c>
      <c r="M726" s="122">
        <v>1526.8</v>
      </c>
      <c r="N726" s="122">
        <v>0</v>
      </c>
      <c r="O726" s="121">
        <v>0</v>
      </c>
    </row>
    <row r="727" spans="1:15" ht="16.5" customHeight="1">
      <c r="A727" s="111">
        <v>54</v>
      </c>
      <c r="B727" s="464"/>
      <c r="C727" s="465"/>
      <c r="D727" s="595" t="s">
        <v>802</v>
      </c>
      <c r="E727" s="595"/>
      <c r="F727" s="595"/>
      <c r="G727" s="595"/>
      <c r="H727" s="595"/>
      <c r="I727" s="108">
        <v>929</v>
      </c>
      <c r="J727" s="110">
        <v>503</v>
      </c>
      <c r="K727" s="124">
        <v>6000000</v>
      </c>
      <c r="L727" s="108">
        <v>0</v>
      </c>
      <c r="M727" s="122">
        <v>34032.23525</v>
      </c>
      <c r="N727" s="122">
        <v>0</v>
      </c>
      <c r="O727" s="121">
        <v>0</v>
      </c>
    </row>
    <row r="728" spans="1:15" ht="16.5" customHeight="1">
      <c r="A728" s="111">
        <v>55</v>
      </c>
      <c r="B728" s="464"/>
      <c r="C728" s="465"/>
      <c r="D728" s="466"/>
      <c r="E728" s="595" t="s">
        <v>813</v>
      </c>
      <c r="F728" s="595"/>
      <c r="G728" s="595"/>
      <c r="H728" s="595"/>
      <c r="I728" s="108">
        <v>929</v>
      </c>
      <c r="J728" s="110">
        <v>503</v>
      </c>
      <c r="K728" s="124">
        <v>6000100</v>
      </c>
      <c r="L728" s="108">
        <v>0</v>
      </c>
      <c r="M728" s="122">
        <v>5772.98658</v>
      </c>
      <c r="N728" s="122">
        <v>0</v>
      </c>
      <c r="O728" s="121">
        <v>0</v>
      </c>
    </row>
    <row r="729" spans="1:15" ht="29.25" customHeight="1">
      <c r="A729" s="111">
        <v>56</v>
      </c>
      <c r="B729" s="464"/>
      <c r="C729" s="465"/>
      <c r="D729" s="466"/>
      <c r="E729" s="466"/>
      <c r="F729" s="595" t="s">
        <v>856</v>
      </c>
      <c r="G729" s="595"/>
      <c r="H729" s="595"/>
      <c r="I729" s="108">
        <v>929</v>
      </c>
      <c r="J729" s="110">
        <v>503</v>
      </c>
      <c r="K729" s="124">
        <v>6000104</v>
      </c>
      <c r="L729" s="108">
        <v>0</v>
      </c>
      <c r="M729" s="122">
        <v>5772.98658</v>
      </c>
      <c r="N729" s="122">
        <v>0</v>
      </c>
      <c r="O729" s="121">
        <v>0</v>
      </c>
    </row>
    <row r="730" spans="1:15" ht="17.25" customHeight="1">
      <c r="A730" s="111">
        <v>57</v>
      </c>
      <c r="B730" s="464"/>
      <c r="C730" s="465"/>
      <c r="D730" s="466"/>
      <c r="E730" s="466"/>
      <c r="F730" s="466"/>
      <c r="G730" s="596" t="s">
        <v>358</v>
      </c>
      <c r="H730" s="596"/>
      <c r="I730" s="108">
        <v>929</v>
      </c>
      <c r="J730" s="110">
        <v>503</v>
      </c>
      <c r="K730" s="124">
        <v>6000104</v>
      </c>
      <c r="L730" s="108">
        <v>500</v>
      </c>
      <c r="M730" s="122">
        <v>5772.98658</v>
      </c>
      <c r="N730" s="122">
        <v>0</v>
      </c>
      <c r="O730" s="121">
        <v>0</v>
      </c>
    </row>
    <row r="731" spans="1:15" ht="42.75" customHeight="1">
      <c r="A731" s="111">
        <v>58</v>
      </c>
      <c r="B731" s="464"/>
      <c r="C731" s="465"/>
      <c r="D731" s="466"/>
      <c r="E731" s="595" t="s">
        <v>803</v>
      </c>
      <c r="F731" s="595"/>
      <c r="G731" s="595"/>
      <c r="H731" s="595"/>
      <c r="I731" s="108">
        <v>929</v>
      </c>
      <c r="J731" s="110">
        <v>503</v>
      </c>
      <c r="K731" s="124">
        <v>6000200</v>
      </c>
      <c r="L731" s="108">
        <v>0</v>
      </c>
      <c r="M731" s="122">
        <v>4815.903969999999</v>
      </c>
      <c r="N731" s="122">
        <v>0</v>
      </c>
      <c r="O731" s="121">
        <v>0</v>
      </c>
    </row>
    <row r="732" spans="1:15" ht="16.5" customHeight="1">
      <c r="A732" s="111">
        <v>59</v>
      </c>
      <c r="B732" s="464"/>
      <c r="C732" s="465"/>
      <c r="D732" s="466"/>
      <c r="E732" s="466"/>
      <c r="F732" s="466"/>
      <c r="G732" s="596" t="s">
        <v>358</v>
      </c>
      <c r="H732" s="596"/>
      <c r="I732" s="108">
        <v>929</v>
      </c>
      <c r="J732" s="110">
        <v>503</v>
      </c>
      <c r="K732" s="124">
        <v>6000200</v>
      </c>
      <c r="L732" s="108">
        <v>500</v>
      </c>
      <c r="M732" s="122">
        <v>4815.903969999999</v>
      </c>
      <c r="N732" s="122">
        <v>0</v>
      </c>
      <c r="O732" s="121">
        <v>0</v>
      </c>
    </row>
    <row r="733" spans="1:15" ht="27.75" customHeight="1">
      <c r="A733" s="111">
        <v>60</v>
      </c>
      <c r="B733" s="464"/>
      <c r="C733" s="465"/>
      <c r="D733" s="466"/>
      <c r="E733" s="595" t="s">
        <v>819</v>
      </c>
      <c r="F733" s="595"/>
      <c r="G733" s="595"/>
      <c r="H733" s="595"/>
      <c r="I733" s="108">
        <v>929</v>
      </c>
      <c r="J733" s="110">
        <v>503</v>
      </c>
      <c r="K733" s="124">
        <v>6000500</v>
      </c>
      <c r="L733" s="108">
        <v>0</v>
      </c>
      <c r="M733" s="122">
        <v>23443.344699999998</v>
      </c>
      <c r="N733" s="122">
        <v>0</v>
      </c>
      <c r="O733" s="121">
        <v>0</v>
      </c>
    </row>
    <row r="734" spans="1:15" ht="15" customHeight="1">
      <c r="A734" s="111">
        <v>61</v>
      </c>
      <c r="B734" s="464"/>
      <c r="C734" s="465"/>
      <c r="D734" s="466"/>
      <c r="E734" s="466"/>
      <c r="F734" s="595" t="s">
        <v>857</v>
      </c>
      <c r="G734" s="595"/>
      <c r="H734" s="595"/>
      <c r="I734" s="108">
        <v>929</v>
      </c>
      <c r="J734" s="110">
        <v>503</v>
      </c>
      <c r="K734" s="124">
        <v>6000501</v>
      </c>
      <c r="L734" s="108">
        <v>0</v>
      </c>
      <c r="M734" s="122">
        <v>23443.344699999998</v>
      </c>
      <c r="N734" s="122">
        <v>0</v>
      </c>
      <c r="O734" s="121">
        <v>0</v>
      </c>
    </row>
    <row r="735" spans="1:15" ht="15" customHeight="1">
      <c r="A735" s="111">
        <v>62</v>
      </c>
      <c r="B735" s="464"/>
      <c r="C735" s="465"/>
      <c r="D735" s="466"/>
      <c r="E735" s="466"/>
      <c r="F735" s="466"/>
      <c r="G735" s="596" t="s">
        <v>358</v>
      </c>
      <c r="H735" s="596"/>
      <c r="I735" s="108">
        <v>929</v>
      </c>
      <c r="J735" s="110">
        <v>503</v>
      </c>
      <c r="K735" s="124">
        <v>6000501</v>
      </c>
      <c r="L735" s="108">
        <v>500</v>
      </c>
      <c r="M735" s="122">
        <v>23443.344699999998</v>
      </c>
      <c r="N735" s="122">
        <v>0</v>
      </c>
      <c r="O735" s="121">
        <v>0</v>
      </c>
    </row>
    <row r="736" spans="1:15" ht="15" customHeight="1">
      <c r="A736" s="111">
        <v>63</v>
      </c>
      <c r="B736" s="464"/>
      <c r="C736" s="594" t="s">
        <v>419</v>
      </c>
      <c r="D736" s="594"/>
      <c r="E736" s="594"/>
      <c r="F736" s="594"/>
      <c r="G736" s="594"/>
      <c r="H736" s="594"/>
      <c r="I736" s="108">
        <v>929</v>
      </c>
      <c r="J736" s="110">
        <v>701</v>
      </c>
      <c r="K736" s="124">
        <v>0</v>
      </c>
      <c r="L736" s="108">
        <v>0</v>
      </c>
      <c r="M736" s="122">
        <v>19903.79182</v>
      </c>
      <c r="N736" s="122">
        <v>0</v>
      </c>
      <c r="O736" s="121">
        <v>0</v>
      </c>
    </row>
    <row r="737" spans="1:15" ht="15" customHeight="1">
      <c r="A737" s="111">
        <v>64</v>
      </c>
      <c r="B737" s="464"/>
      <c r="C737" s="465"/>
      <c r="D737" s="595" t="s">
        <v>420</v>
      </c>
      <c r="E737" s="595"/>
      <c r="F737" s="595"/>
      <c r="G737" s="595"/>
      <c r="H737" s="595"/>
      <c r="I737" s="108">
        <v>929</v>
      </c>
      <c r="J737" s="110">
        <v>701</v>
      </c>
      <c r="K737" s="124">
        <v>4200000</v>
      </c>
      <c r="L737" s="108">
        <v>0</v>
      </c>
      <c r="M737" s="122">
        <v>13974.79182</v>
      </c>
      <c r="N737" s="122">
        <v>0</v>
      </c>
      <c r="O737" s="121">
        <v>0</v>
      </c>
    </row>
    <row r="738" spans="1:15" ht="15" customHeight="1">
      <c r="A738" s="111">
        <v>65</v>
      </c>
      <c r="B738" s="464"/>
      <c r="C738" s="465"/>
      <c r="D738" s="466"/>
      <c r="E738" s="595" t="s">
        <v>391</v>
      </c>
      <c r="F738" s="595"/>
      <c r="G738" s="595"/>
      <c r="H738" s="595"/>
      <c r="I738" s="108">
        <v>929</v>
      </c>
      <c r="J738" s="110">
        <v>701</v>
      </c>
      <c r="K738" s="124">
        <v>4209900</v>
      </c>
      <c r="L738" s="108">
        <v>0</v>
      </c>
      <c r="M738" s="122">
        <v>13974.79182</v>
      </c>
      <c r="N738" s="122">
        <v>0</v>
      </c>
      <c r="O738" s="121">
        <v>0</v>
      </c>
    </row>
    <row r="739" spans="1:15" ht="15" customHeight="1">
      <c r="A739" s="111">
        <v>66</v>
      </c>
      <c r="B739" s="464"/>
      <c r="C739" s="465"/>
      <c r="D739" s="466"/>
      <c r="E739" s="466"/>
      <c r="F739" s="466"/>
      <c r="G739" s="596" t="s">
        <v>392</v>
      </c>
      <c r="H739" s="596"/>
      <c r="I739" s="108">
        <v>929</v>
      </c>
      <c r="J739" s="110">
        <v>701</v>
      </c>
      <c r="K739" s="124">
        <v>4209900</v>
      </c>
      <c r="L739" s="108">
        <v>1</v>
      </c>
      <c r="M739" s="122">
        <v>1347.435</v>
      </c>
      <c r="N739" s="122">
        <v>0</v>
      </c>
      <c r="O739" s="121">
        <v>0</v>
      </c>
    </row>
    <row r="740" spans="1:15" ht="15" customHeight="1">
      <c r="A740" s="111">
        <v>67</v>
      </c>
      <c r="B740" s="464"/>
      <c r="C740" s="465"/>
      <c r="D740" s="466"/>
      <c r="E740" s="466"/>
      <c r="F740" s="595" t="s">
        <v>858</v>
      </c>
      <c r="G740" s="595"/>
      <c r="H740" s="595"/>
      <c r="I740" s="108">
        <v>929</v>
      </c>
      <c r="J740" s="110">
        <v>701</v>
      </c>
      <c r="K740" s="124">
        <v>4209904</v>
      </c>
      <c r="L740" s="108">
        <v>0</v>
      </c>
      <c r="M740" s="122">
        <v>12627.35682</v>
      </c>
      <c r="N740" s="122">
        <v>0</v>
      </c>
      <c r="O740" s="121">
        <v>0</v>
      </c>
    </row>
    <row r="741" spans="1:15" ht="15" customHeight="1">
      <c r="A741" s="111">
        <v>68</v>
      </c>
      <c r="B741" s="464"/>
      <c r="C741" s="465"/>
      <c r="D741" s="466"/>
      <c r="E741" s="466"/>
      <c r="F741" s="466"/>
      <c r="G741" s="596" t="s">
        <v>392</v>
      </c>
      <c r="H741" s="596"/>
      <c r="I741" s="123">
        <v>929</v>
      </c>
      <c r="J741" s="110">
        <v>701</v>
      </c>
      <c r="K741" s="123">
        <v>4209904</v>
      </c>
      <c r="L741" s="108">
        <v>1</v>
      </c>
      <c r="M741" s="122">
        <v>12627.35682</v>
      </c>
      <c r="N741" s="122">
        <v>0</v>
      </c>
      <c r="O741" s="121">
        <v>0</v>
      </c>
    </row>
    <row r="742" spans="1:15" ht="15" customHeight="1">
      <c r="A742" s="111">
        <v>69</v>
      </c>
      <c r="B742" s="464"/>
      <c r="C742" s="465"/>
      <c r="D742" s="595" t="s">
        <v>395</v>
      </c>
      <c r="E742" s="595"/>
      <c r="F742" s="595"/>
      <c r="G742" s="595"/>
      <c r="H742" s="595"/>
      <c r="I742" s="109">
        <v>929</v>
      </c>
      <c r="J742" s="110">
        <v>701</v>
      </c>
      <c r="K742" s="109">
        <v>7950000</v>
      </c>
      <c r="L742" s="108">
        <v>0</v>
      </c>
      <c r="M742" s="107">
        <v>5929</v>
      </c>
      <c r="N742" s="107">
        <v>0</v>
      </c>
      <c r="O742" s="106">
        <v>0</v>
      </c>
    </row>
    <row r="743" spans="1:15" ht="58.5" customHeight="1">
      <c r="A743" s="111">
        <v>70</v>
      </c>
      <c r="B743" s="464"/>
      <c r="C743" s="465"/>
      <c r="D743" s="466"/>
      <c r="E743" s="466"/>
      <c r="F743" s="595" t="s">
        <v>489</v>
      </c>
      <c r="G743" s="595"/>
      <c r="H743" s="595"/>
      <c r="I743" s="109">
        <v>929</v>
      </c>
      <c r="J743" s="110">
        <v>701</v>
      </c>
      <c r="K743" s="109">
        <v>7950043</v>
      </c>
      <c r="L743" s="108">
        <v>0</v>
      </c>
      <c r="M743" s="107">
        <v>5929</v>
      </c>
      <c r="N743" s="107">
        <v>0</v>
      </c>
      <c r="O743" s="106">
        <v>0</v>
      </c>
    </row>
    <row r="744" spans="1:15" ht="15" customHeight="1">
      <c r="A744" s="111">
        <v>71</v>
      </c>
      <c r="B744" s="464"/>
      <c r="C744" s="465"/>
      <c r="D744" s="466"/>
      <c r="E744" s="466"/>
      <c r="F744" s="466"/>
      <c r="G744" s="596" t="s">
        <v>358</v>
      </c>
      <c r="H744" s="596"/>
      <c r="I744" s="109">
        <v>929</v>
      </c>
      <c r="J744" s="110">
        <v>701</v>
      </c>
      <c r="K744" s="109">
        <v>7950043</v>
      </c>
      <c r="L744" s="108">
        <v>500</v>
      </c>
      <c r="M744" s="107">
        <v>5929</v>
      </c>
      <c r="N744" s="107">
        <v>0</v>
      </c>
      <c r="O744" s="106">
        <v>0</v>
      </c>
    </row>
    <row r="745" spans="1:15" ht="15" customHeight="1">
      <c r="A745" s="111">
        <v>72</v>
      </c>
      <c r="B745" s="464"/>
      <c r="C745" s="594" t="s">
        <v>490</v>
      </c>
      <c r="D745" s="594"/>
      <c r="E745" s="594"/>
      <c r="F745" s="594"/>
      <c r="G745" s="594"/>
      <c r="H745" s="594"/>
      <c r="I745" s="109">
        <v>929</v>
      </c>
      <c r="J745" s="110">
        <v>702</v>
      </c>
      <c r="K745" s="112" t="s">
        <v>872</v>
      </c>
      <c r="L745" s="108">
        <v>0</v>
      </c>
      <c r="M745" s="107">
        <v>40221.95467</v>
      </c>
      <c r="N745" s="107">
        <v>0</v>
      </c>
      <c r="O745" s="106">
        <v>0</v>
      </c>
    </row>
    <row r="746" spans="1:15" ht="32.25" customHeight="1">
      <c r="A746" s="111">
        <v>73</v>
      </c>
      <c r="B746" s="464"/>
      <c r="C746" s="465"/>
      <c r="D746" s="595" t="s">
        <v>491</v>
      </c>
      <c r="E746" s="595"/>
      <c r="F746" s="595"/>
      <c r="G746" s="595"/>
      <c r="H746" s="595"/>
      <c r="I746" s="109">
        <v>929</v>
      </c>
      <c r="J746" s="110">
        <v>702</v>
      </c>
      <c r="K746" s="109">
        <v>4210000</v>
      </c>
      <c r="L746" s="108">
        <v>0</v>
      </c>
      <c r="M746" s="107">
        <v>26110.05103</v>
      </c>
      <c r="N746" s="107">
        <v>0</v>
      </c>
      <c r="O746" s="106">
        <v>0</v>
      </c>
    </row>
    <row r="747" spans="1:15" ht="17.25" customHeight="1">
      <c r="A747" s="111">
        <v>74</v>
      </c>
      <c r="B747" s="464"/>
      <c r="C747" s="465"/>
      <c r="D747" s="466"/>
      <c r="E747" s="595" t="s">
        <v>391</v>
      </c>
      <c r="F747" s="595"/>
      <c r="G747" s="595"/>
      <c r="H747" s="595"/>
      <c r="I747" s="109">
        <v>929</v>
      </c>
      <c r="J747" s="110">
        <v>702</v>
      </c>
      <c r="K747" s="109">
        <v>4219900</v>
      </c>
      <c r="L747" s="108">
        <v>0</v>
      </c>
      <c r="M747" s="107">
        <v>26110.051030000002</v>
      </c>
      <c r="N747" s="107">
        <v>0</v>
      </c>
      <c r="O747" s="106">
        <v>0</v>
      </c>
    </row>
    <row r="748" spans="1:15" ht="17.25" customHeight="1">
      <c r="A748" s="111">
        <v>75</v>
      </c>
      <c r="B748" s="464"/>
      <c r="C748" s="465"/>
      <c r="D748" s="466"/>
      <c r="E748" s="466"/>
      <c r="F748" s="466"/>
      <c r="G748" s="596" t="s">
        <v>392</v>
      </c>
      <c r="H748" s="596"/>
      <c r="I748" s="109">
        <v>929</v>
      </c>
      <c r="J748" s="110">
        <v>702</v>
      </c>
      <c r="K748" s="109">
        <v>4219900</v>
      </c>
      <c r="L748" s="108">
        <v>1</v>
      </c>
      <c r="M748" s="107">
        <v>395.3</v>
      </c>
      <c r="N748" s="107">
        <v>0</v>
      </c>
      <c r="O748" s="106">
        <v>0</v>
      </c>
    </row>
    <row r="749" spans="1:15" ht="31.5" customHeight="1">
      <c r="A749" s="111">
        <v>76</v>
      </c>
      <c r="B749" s="464"/>
      <c r="C749" s="465"/>
      <c r="D749" s="466"/>
      <c r="E749" s="466"/>
      <c r="F749" s="595" t="s">
        <v>495</v>
      </c>
      <c r="G749" s="595"/>
      <c r="H749" s="595"/>
      <c r="I749" s="109">
        <v>929</v>
      </c>
      <c r="J749" s="110">
        <v>702</v>
      </c>
      <c r="K749" s="109">
        <v>4219905</v>
      </c>
      <c r="L749" s="108">
        <v>0</v>
      </c>
      <c r="M749" s="107">
        <v>4375</v>
      </c>
      <c r="N749" s="107">
        <v>0</v>
      </c>
      <c r="O749" s="106">
        <v>0</v>
      </c>
    </row>
    <row r="750" spans="1:15" ht="15" customHeight="1">
      <c r="A750" s="111">
        <v>77</v>
      </c>
      <c r="B750" s="464"/>
      <c r="C750" s="465"/>
      <c r="D750" s="466"/>
      <c r="E750" s="466"/>
      <c r="F750" s="466"/>
      <c r="G750" s="596" t="s">
        <v>392</v>
      </c>
      <c r="H750" s="596"/>
      <c r="I750" s="109">
        <v>929</v>
      </c>
      <c r="J750" s="110">
        <v>702</v>
      </c>
      <c r="K750" s="109">
        <v>4219905</v>
      </c>
      <c r="L750" s="108">
        <v>1</v>
      </c>
      <c r="M750" s="107">
        <v>4375</v>
      </c>
      <c r="N750" s="107">
        <v>0</v>
      </c>
      <c r="O750" s="106">
        <v>0</v>
      </c>
    </row>
    <row r="751" spans="1:15" ht="28.5" customHeight="1">
      <c r="A751" s="111">
        <v>78</v>
      </c>
      <c r="B751" s="464"/>
      <c r="C751" s="465"/>
      <c r="D751" s="466"/>
      <c r="E751" s="466"/>
      <c r="F751" s="595" t="s">
        <v>859</v>
      </c>
      <c r="G751" s="595"/>
      <c r="H751" s="595"/>
      <c r="I751" s="109">
        <v>929</v>
      </c>
      <c r="J751" s="110">
        <v>702</v>
      </c>
      <c r="K751" s="109">
        <v>4219906</v>
      </c>
      <c r="L751" s="108">
        <v>0</v>
      </c>
      <c r="M751" s="107">
        <v>21339.75103</v>
      </c>
      <c r="N751" s="107">
        <v>0</v>
      </c>
      <c r="O751" s="106">
        <v>0</v>
      </c>
    </row>
    <row r="752" spans="1:15" ht="15" customHeight="1">
      <c r="A752" s="111">
        <v>79</v>
      </c>
      <c r="B752" s="464"/>
      <c r="C752" s="465"/>
      <c r="D752" s="466"/>
      <c r="E752" s="466"/>
      <c r="F752" s="466"/>
      <c r="G752" s="596" t="s">
        <v>392</v>
      </c>
      <c r="H752" s="596"/>
      <c r="I752" s="109">
        <v>929</v>
      </c>
      <c r="J752" s="110">
        <v>702</v>
      </c>
      <c r="K752" s="109">
        <v>4219906</v>
      </c>
      <c r="L752" s="108">
        <v>1</v>
      </c>
      <c r="M752" s="107">
        <v>21339.75103</v>
      </c>
      <c r="N752" s="107">
        <v>0</v>
      </c>
      <c r="O752" s="106">
        <v>0</v>
      </c>
    </row>
    <row r="753" spans="1:15" ht="15" customHeight="1">
      <c r="A753" s="111">
        <v>80</v>
      </c>
      <c r="B753" s="464"/>
      <c r="C753" s="465"/>
      <c r="D753" s="595" t="s">
        <v>496</v>
      </c>
      <c r="E753" s="595"/>
      <c r="F753" s="595"/>
      <c r="G753" s="595"/>
      <c r="H753" s="595"/>
      <c r="I753" s="109">
        <v>929</v>
      </c>
      <c r="J753" s="110">
        <v>702</v>
      </c>
      <c r="K753" s="109">
        <v>4230000</v>
      </c>
      <c r="L753" s="108">
        <v>0</v>
      </c>
      <c r="M753" s="107">
        <v>4011.90364</v>
      </c>
      <c r="N753" s="107">
        <v>0</v>
      </c>
      <c r="O753" s="106">
        <v>0</v>
      </c>
    </row>
    <row r="754" spans="1:15" ht="15" customHeight="1">
      <c r="A754" s="111">
        <v>81</v>
      </c>
      <c r="B754" s="464"/>
      <c r="C754" s="465"/>
      <c r="D754" s="466"/>
      <c r="E754" s="595" t="s">
        <v>391</v>
      </c>
      <c r="F754" s="595"/>
      <c r="G754" s="595"/>
      <c r="H754" s="595"/>
      <c r="I754" s="109">
        <v>929</v>
      </c>
      <c r="J754" s="110">
        <v>702</v>
      </c>
      <c r="K754" s="109">
        <v>4239900</v>
      </c>
      <c r="L754" s="108">
        <v>0</v>
      </c>
      <c r="M754" s="107">
        <v>4011.90364</v>
      </c>
      <c r="N754" s="107">
        <v>0</v>
      </c>
      <c r="O754" s="106">
        <v>0</v>
      </c>
    </row>
    <row r="755" spans="1:15" ht="27" customHeight="1">
      <c r="A755" s="111">
        <v>82</v>
      </c>
      <c r="B755" s="464"/>
      <c r="C755" s="465"/>
      <c r="D755" s="466"/>
      <c r="E755" s="466"/>
      <c r="F755" s="595" t="s">
        <v>517</v>
      </c>
      <c r="G755" s="595"/>
      <c r="H755" s="595"/>
      <c r="I755" s="109">
        <v>929</v>
      </c>
      <c r="J755" s="110">
        <v>702</v>
      </c>
      <c r="K755" s="109">
        <v>4239901</v>
      </c>
      <c r="L755" s="108">
        <v>0</v>
      </c>
      <c r="M755" s="107">
        <v>3274</v>
      </c>
      <c r="N755" s="107">
        <v>0</v>
      </c>
      <c r="O755" s="106">
        <v>0</v>
      </c>
    </row>
    <row r="756" spans="1:15" ht="14.25" customHeight="1">
      <c r="A756" s="111">
        <v>83</v>
      </c>
      <c r="B756" s="464"/>
      <c r="C756" s="465"/>
      <c r="D756" s="466"/>
      <c r="E756" s="466"/>
      <c r="F756" s="466"/>
      <c r="G756" s="596" t="s">
        <v>392</v>
      </c>
      <c r="H756" s="596"/>
      <c r="I756" s="109">
        <v>929</v>
      </c>
      <c r="J756" s="110">
        <v>702</v>
      </c>
      <c r="K756" s="109">
        <v>4239901</v>
      </c>
      <c r="L756" s="108">
        <v>1</v>
      </c>
      <c r="M756" s="107">
        <v>3274</v>
      </c>
      <c r="N756" s="107">
        <v>0</v>
      </c>
      <c r="O756" s="106">
        <v>0</v>
      </c>
    </row>
    <row r="757" spans="1:15" ht="26.25" customHeight="1">
      <c r="A757" s="111">
        <v>84</v>
      </c>
      <c r="B757" s="464"/>
      <c r="C757" s="465"/>
      <c r="D757" s="466"/>
      <c r="E757" s="466"/>
      <c r="F757" s="595" t="s">
        <v>860</v>
      </c>
      <c r="G757" s="595"/>
      <c r="H757" s="595"/>
      <c r="I757" s="109">
        <v>929</v>
      </c>
      <c r="J757" s="110">
        <v>702</v>
      </c>
      <c r="K757" s="109">
        <v>4239907</v>
      </c>
      <c r="L757" s="108">
        <v>0</v>
      </c>
      <c r="M757" s="107">
        <v>320.54264</v>
      </c>
      <c r="N757" s="107">
        <v>0</v>
      </c>
      <c r="O757" s="106">
        <v>0</v>
      </c>
    </row>
    <row r="758" spans="1:15" ht="15" customHeight="1">
      <c r="A758" s="111">
        <v>85</v>
      </c>
      <c r="B758" s="464"/>
      <c r="C758" s="465"/>
      <c r="D758" s="466"/>
      <c r="E758" s="466"/>
      <c r="F758" s="466"/>
      <c r="G758" s="596" t="s">
        <v>392</v>
      </c>
      <c r="H758" s="596"/>
      <c r="I758" s="109">
        <v>929</v>
      </c>
      <c r="J758" s="110">
        <v>702</v>
      </c>
      <c r="K758" s="109">
        <v>4239907</v>
      </c>
      <c r="L758" s="108">
        <v>1</v>
      </c>
      <c r="M758" s="107">
        <v>320.54264</v>
      </c>
      <c r="N758" s="107">
        <v>0</v>
      </c>
      <c r="O758" s="106">
        <v>0</v>
      </c>
    </row>
    <row r="759" spans="1:15" ht="30" customHeight="1">
      <c r="A759" s="111">
        <v>86</v>
      </c>
      <c r="B759" s="464"/>
      <c r="C759" s="465"/>
      <c r="D759" s="466"/>
      <c r="E759" s="466"/>
      <c r="F759" s="595" t="s">
        <v>861</v>
      </c>
      <c r="G759" s="595"/>
      <c r="H759" s="595"/>
      <c r="I759" s="109">
        <v>929</v>
      </c>
      <c r="J759" s="110">
        <v>702</v>
      </c>
      <c r="K759" s="109">
        <v>4239908</v>
      </c>
      <c r="L759" s="108">
        <v>0</v>
      </c>
      <c r="M759" s="107">
        <v>417.361</v>
      </c>
      <c r="N759" s="107">
        <v>0</v>
      </c>
      <c r="O759" s="106">
        <v>0</v>
      </c>
    </row>
    <row r="760" spans="1:15" ht="15" customHeight="1">
      <c r="A760" s="111">
        <v>87</v>
      </c>
      <c r="B760" s="464"/>
      <c r="C760" s="465"/>
      <c r="D760" s="466"/>
      <c r="E760" s="466"/>
      <c r="F760" s="466"/>
      <c r="G760" s="596" t="s">
        <v>392</v>
      </c>
      <c r="H760" s="596"/>
      <c r="I760" s="109">
        <v>929</v>
      </c>
      <c r="J760" s="110">
        <v>702</v>
      </c>
      <c r="K760" s="109">
        <v>4239908</v>
      </c>
      <c r="L760" s="108">
        <v>1</v>
      </c>
      <c r="M760" s="107">
        <v>417.361</v>
      </c>
      <c r="N760" s="107">
        <v>0</v>
      </c>
      <c r="O760" s="106">
        <v>0</v>
      </c>
    </row>
    <row r="761" spans="1:15" ht="15" customHeight="1">
      <c r="A761" s="111">
        <v>88</v>
      </c>
      <c r="B761" s="464"/>
      <c r="C761" s="465"/>
      <c r="D761" s="595" t="s">
        <v>395</v>
      </c>
      <c r="E761" s="595"/>
      <c r="F761" s="595"/>
      <c r="G761" s="595"/>
      <c r="H761" s="595"/>
      <c r="I761" s="109">
        <v>929</v>
      </c>
      <c r="J761" s="110">
        <v>702</v>
      </c>
      <c r="K761" s="109">
        <v>7950000</v>
      </c>
      <c r="L761" s="108">
        <v>0</v>
      </c>
      <c r="M761" s="107">
        <v>10100</v>
      </c>
      <c r="N761" s="107">
        <v>0</v>
      </c>
      <c r="O761" s="106">
        <v>0</v>
      </c>
    </row>
    <row r="762" spans="1:15" ht="57.75" customHeight="1">
      <c r="A762" s="111">
        <v>89</v>
      </c>
      <c r="B762" s="464"/>
      <c r="C762" s="465"/>
      <c r="D762" s="466"/>
      <c r="E762" s="466"/>
      <c r="F762" s="595" t="s">
        <v>489</v>
      </c>
      <c r="G762" s="595"/>
      <c r="H762" s="595"/>
      <c r="I762" s="109">
        <v>929</v>
      </c>
      <c r="J762" s="110">
        <v>702</v>
      </c>
      <c r="K762" s="109">
        <v>7950043</v>
      </c>
      <c r="L762" s="108">
        <v>0</v>
      </c>
      <c r="M762" s="107">
        <v>10100</v>
      </c>
      <c r="N762" s="107">
        <v>0</v>
      </c>
      <c r="O762" s="106">
        <v>0</v>
      </c>
    </row>
    <row r="763" spans="1:15" ht="18" customHeight="1">
      <c r="A763" s="111">
        <v>90</v>
      </c>
      <c r="B763" s="464"/>
      <c r="C763" s="465"/>
      <c r="D763" s="466"/>
      <c r="E763" s="466"/>
      <c r="F763" s="466"/>
      <c r="G763" s="596" t="s">
        <v>358</v>
      </c>
      <c r="H763" s="596"/>
      <c r="I763" s="109">
        <v>929</v>
      </c>
      <c r="J763" s="110">
        <v>702</v>
      </c>
      <c r="K763" s="109">
        <v>7950043</v>
      </c>
      <c r="L763" s="108">
        <v>500</v>
      </c>
      <c r="M763" s="107">
        <v>10100</v>
      </c>
      <c r="N763" s="107">
        <v>0</v>
      </c>
      <c r="O763" s="106">
        <v>0</v>
      </c>
    </row>
    <row r="764" spans="1:15" ht="18" customHeight="1">
      <c r="A764" s="111">
        <v>91</v>
      </c>
      <c r="B764" s="464"/>
      <c r="C764" s="594" t="s">
        <v>400</v>
      </c>
      <c r="D764" s="594"/>
      <c r="E764" s="594"/>
      <c r="F764" s="594"/>
      <c r="G764" s="594"/>
      <c r="H764" s="594"/>
      <c r="I764" s="109">
        <v>929</v>
      </c>
      <c r="J764" s="110">
        <v>709</v>
      </c>
      <c r="K764" s="112" t="s">
        <v>872</v>
      </c>
      <c r="L764" s="108">
        <v>0</v>
      </c>
      <c r="M764" s="107">
        <v>8400</v>
      </c>
      <c r="N764" s="107">
        <v>0</v>
      </c>
      <c r="O764" s="106">
        <v>0</v>
      </c>
    </row>
    <row r="765" spans="1:15" ht="18" customHeight="1">
      <c r="A765" s="111">
        <v>92</v>
      </c>
      <c r="B765" s="464"/>
      <c r="C765" s="465"/>
      <c r="D765" s="595" t="s">
        <v>395</v>
      </c>
      <c r="E765" s="595"/>
      <c r="F765" s="595"/>
      <c r="G765" s="595"/>
      <c r="H765" s="595"/>
      <c r="I765" s="109">
        <v>929</v>
      </c>
      <c r="J765" s="110">
        <v>709</v>
      </c>
      <c r="K765" s="109">
        <v>7950000</v>
      </c>
      <c r="L765" s="108">
        <v>0</v>
      </c>
      <c r="M765" s="107">
        <v>8400</v>
      </c>
      <c r="N765" s="107">
        <v>0</v>
      </c>
      <c r="O765" s="106">
        <v>0</v>
      </c>
    </row>
    <row r="766" spans="1:15" ht="77.25" customHeight="1">
      <c r="A766" s="111">
        <v>93</v>
      </c>
      <c r="B766" s="464"/>
      <c r="C766" s="465"/>
      <c r="D766" s="466"/>
      <c r="E766" s="466"/>
      <c r="F766" s="595" t="s">
        <v>852</v>
      </c>
      <c r="G766" s="595"/>
      <c r="H766" s="595"/>
      <c r="I766" s="109">
        <v>929</v>
      </c>
      <c r="J766" s="110">
        <v>709</v>
      </c>
      <c r="K766" s="109">
        <v>7950042</v>
      </c>
      <c r="L766" s="108">
        <v>0</v>
      </c>
      <c r="M766" s="107">
        <v>8400</v>
      </c>
      <c r="N766" s="107">
        <v>0</v>
      </c>
      <c r="O766" s="106">
        <v>0</v>
      </c>
    </row>
    <row r="767" spans="1:15" ht="17.25" customHeight="1">
      <c r="A767" s="111">
        <v>94</v>
      </c>
      <c r="B767" s="464"/>
      <c r="C767" s="465"/>
      <c r="D767" s="466"/>
      <c r="E767" s="466"/>
      <c r="F767" s="466"/>
      <c r="G767" s="596" t="s">
        <v>358</v>
      </c>
      <c r="H767" s="596"/>
      <c r="I767" s="109">
        <v>929</v>
      </c>
      <c r="J767" s="110">
        <v>709</v>
      </c>
      <c r="K767" s="109">
        <v>7950042</v>
      </c>
      <c r="L767" s="108">
        <v>500</v>
      </c>
      <c r="M767" s="107">
        <v>8400</v>
      </c>
      <c r="N767" s="107">
        <v>0</v>
      </c>
      <c r="O767" s="106">
        <v>0</v>
      </c>
    </row>
    <row r="768" spans="1:15" ht="17.25" customHeight="1">
      <c r="A768" s="111">
        <v>95</v>
      </c>
      <c r="B768" s="464"/>
      <c r="C768" s="594" t="s">
        <v>512</v>
      </c>
      <c r="D768" s="594"/>
      <c r="E768" s="594"/>
      <c r="F768" s="594"/>
      <c r="G768" s="594"/>
      <c r="H768" s="594"/>
      <c r="I768" s="109">
        <v>929</v>
      </c>
      <c r="J768" s="110">
        <v>801</v>
      </c>
      <c r="K768" s="112" t="s">
        <v>872</v>
      </c>
      <c r="L768" s="108">
        <v>0</v>
      </c>
      <c r="M768" s="107">
        <v>12971.71</v>
      </c>
      <c r="N768" s="107">
        <v>0</v>
      </c>
      <c r="O768" s="106">
        <v>0</v>
      </c>
    </row>
    <row r="769" spans="1:15" ht="32.25" customHeight="1">
      <c r="A769" s="111">
        <v>96</v>
      </c>
      <c r="B769" s="464"/>
      <c r="C769" s="465"/>
      <c r="D769" s="595" t="s">
        <v>394</v>
      </c>
      <c r="E769" s="595"/>
      <c r="F769" s="595"/>
      <c r="G769" s="595"/>
      <c r="H769" s="595"/>
      <c r="I769" s="109">
        <v>929</v>
      </c>
      <c r="J769" s="110">
        <v>801</v>
      </c>
      <c r="K769" s="109">
        <v>4400000</v>
      </c>
      <c r="L769" s="108">
        <v>0</v>
      </c>
      <c r="M769" s="107">
        <v>9470.71</v>
      </c>
      <c r="N769" s="107">
        <v>0</v>
      </c>
      <c r="O769" s="106">
        <v>0</v>
      </c>
    </row>
    <row r="770" spans="1:15" ht="18" customHeight="1">
      <c r="A770" s="111">
        <v>97</v>
      </c>
      <c r="B770" s="464"/>
      <c r="C770" s="465"/>
      <c r="D770" s="466"/>
      <c r="E770" s="595" t="s">
        <v>391</v>
      </c>
      <c r="F770" s="595"/>
      <c r="G770" s="595"/>
      <c r="H770" s="595"/>
      <c r="I770" s="109">
        <v>929</v>
      </c>
      <c r="J770" s="110">
        <v>801</v>
      </c>
      <c r="K770" s="109">
        <v>4409900</v>
      </c>
      <c r="L770" s="108">
        <v>0</v>
      </c>
      <c r="M770" s="107">
        <v>9470.71</v>
      </c>
      <c r="N770" s="107">
        <v>0</v>
      </c>
      <c r="O770" s="106">
        <v>0</v>
      </c>
    </row>
    <row r="771" spans="1:15" ht="31.5" customHeight="1">
      <c r="A771" s="111">
        <v>98</v>
      </c>
      <c r="B771" s="464"/>
      <c r="C771" s="465"/>
      <c r="D771" s="466"/>
      <c r="E771" s="466"/>
      <c r="F771" s="595" t="s">
        <v>513</v>
      </c>
      <c r="G771" s="595"/>
      <c r="H771" s="595"/>
      <c r="I771" s="109">
        <v>929</v>
      </c>
      <c r="J771" s="110">
        <v>801</v>
      </c>
      <c r="K771" s="109">
        <v>4409901</v>
      </c>
      <c r="L771" s="108">
        <v>0</v>
      </c>
      <c r="M771" s="107">
        <v>770.71</v>
      </c>
      <c r="N771" s="107">
        <v>0</v>
      </c>
      <c r="O771" s="106">
        <v>0</v>
      </c>
    </row>
    <row r="772" spans="1:15" ht="18.75" customHeight="1">
      <c r="A772" s="111">
        <v>99</v>
      </c>
      <c r="B772" s="464"/>
      <c r="C772" s="465"/>
      <c r="D772" s="466"/>
      <c r="E772" s="466"/>
      <c r="F772" s="466"/>
      <c r="G772" s="596" t="s">
        <v>392</v>
      </c>
      <c r="H772" s="596"/>
      <c r="I772" s="109">
        <v>929</v>
      </c>
      <c r="J772" s="110">
        <v>801</v>
      </c>
      <c r="K772" s="109">
        <v>4409901</v>
      </c>
      <c r="L772" s="108">
        <v>1</v>
      </c>
      <c r="M772" s="107">
        <v>770.71</v>
      </c>
      <c r="N772" s="107">
        <v>0</v>
      </c>
      <c r="O772" s="106">
        <v>0</v>
      </c>
    </row>
    <row r="773" spans="1:15" ht="28.5" customHeight="1">
      <c r="A773" s="111">
        <v>100</v>
      </c>
      <c r="B773" s="464"/>
      <c r="C773" s="465"/>
      <c r="D773" s="466"/>
      <c r="E773" s="466"/>
      <c r="F773" s="595" t="s">
        <v>862</v>
      </c>
      <c r="G773" s="595"/>
      <c r="H773" s="595"/>
      <c r="I773" s="109">
        <v>929</v>
      </c>
      <c r="J773" s="110">
        <v>801</v>
      </c>
      <c r="K773" s="109">
        <v>4409908</v>
      </c>
      <c r="L773" s="108">
        <v>0</v>
      </c>
      <c r="M773" s="107">
        <v>8700</v>
      </c>
      <c r="N773" s="107">
        <v>0</v>
      </c>
      <c r="O773" s="106">
        <v>0</v>
      </c>
    </row>
    <row r="774" spans="1:15" ht="16.5" customHeight="1">
      <c r="A774" s="111">
        <v>101</v>
      </c>
      <c r="B774" s="464"/>
      <c r="C774" s="465"/>
      <c r="D774" s="466"/>
      <c r="E774" s="466"/>
      <c r="F774" s="466"/>
      <c r="G774" s="596" t="s">
        <v>392</v>
      </c>
      <c r="H774" s="596"/>
      <c r="I774" s="109">
        <v>929</v>
      </c>
      <c r="J774" s="110">
        <v>801</v>
      </c>
      <c r="K774" s="109">
        <v>4409908</v>
      </c>
      <c r="L774" s="108">
        <v>1</v>
      </c>
      <c r="M774" s="107">
        <v>8700</v>
      </c>
      <c r="N774" s="107">
        <v>0</v>
      </c>
      <c r="O774" s="106">
        <v>0</v>
      </c>
    </row>
    <row r="775" spans="1:15" ht="15.75" customHeight="1">
      <c r="A775" s="111">
        <v>102</v>
      </c>
      <c r="B775" s="464"/>
      <c r="C775" s="465"/>
      <c r="D775" s="595" t="s">
        <v>686</v>
      </c>
      <c r="E775" s="595"/>
      <c r="F775" s="595"/>
      <c r="G775" s="595"/>
      <c r="H775" s="595"/>
      <c r="I775" s="109">
        <v>929</v>
      </c>
      <c r="J775" s="110">
        <v>801</v>
      </c>
      <c r="K775" s="109">
        <v>4420000</v>
      </c>
      <c r="L775" s="108">
        <v>0</v>
      </c>
      <c r="M775" s="107">
        <v>2700</v>
      </c>
      <c r="N775" s="107">
        <v>0</v>
      </c>
      <c r="O775" s="106">
        <v>0</v>
      </c>
    </row>
    <row r="776" spans="1:15" ht="15.75" customHeight="1">
      <c r="A776" s="111">
        <v>103</v>
      </c>
      <c r="B776" s="464"/>
      <c r="C776" s="465"/>
      <c r="D776" s="466"/>
      <c r="E776" s="595" t="s">
        <v>391</v>
      </c>
      <c r="F776" s="595"/>
      <c r="G776" s="595"/>
      <c r="H776" s="595"/>
      <c r="I776" s="109">
        <v>929</v>
      </c>
      <c r="J776" s="110">
        <v>801</v>
      </c>
      <c r="K776" s="109">
        <v>4429900</v>
      </c>
      <c r="L776" s="108">
        <v>0</v>
      </c>
      <c r="M776" s="107">
        <v>2700</v>
      </c>
      <c r="N776" s="107">
        <v>0</v>
      </c>
      <c r="O776" s="106">
        <v>0</v>
      </c>
    </row>
    <row r="777" spans="1:15" ht="15.75" customHeight="1">
      <c r="A777" s="111">
        <v>104</v>
      </c>
      <c r="B777" s="464"/>
      <c r="C777" s="465"/>
      <c r="D777" s="466"/>
      <c r="E777" s="466"/>
      <c r="F777" s="595" t="s">
        <v>516</v>
      </c>
      <c r="G777" s="595"/>
      <c r="H777" s="595"/>
      <c r="I777" s="109">
        <v>929</v>
      </c>
      <c r="J777" s="110">
        <v>801</v>
      </c>
      <c r="K777" s="109">
        <v>4429902</v>
      </c>
      <c r="L777" s="108">
        <v>0</v>
      </c>
      <c r="M777" s="107">
        <v>2700</v>
      </c>
      <c r="N777" s="107">
        <v>0</v>
      </c>
      <c r="O777" s="106">
        <v>0</v>
      </c>
    </row>
    <row r="778" spans="1:15" ht="15.75" customHeight="1">
      <c r="A778" s="111">
        <v>105</v>
      </c>
      <c r="B778" s="464"/>
      <c r="C778" s="465"/>
      <c r="D778" s="466"/>
      <c r="E778" s="466"/>
      <c r="F778" s="466"/>
      <c r="G778" s="596" t="s">
        <v>392</v>
      </c>
      <c r="H778" s="596"/>
      <c r="I778" s="109">
        <v>929</v>
      </c>
      <c r="J778" s="110">
        <v>801</v>
      </c>
      <c r="K778" s="109">
        <v>4429902</v>
      </c>
      <c r="L778" s="108">
        <v>1</v>
      </c>
      <c r="M778" s="107">
        <v>2700</v>
      </c>
      <c r="N778" s="107">
        <v>0</v>
      </c>
      <c r="O778" s="106">
        <v>0</v>
      </c>
    </row>
    <row r="779" spans="1:15" ht="15.75" customHeight="1">
      <c r="A779" s="111">
        <v>106</v>
      </c>
      <c r="B779" s="464"/>
      <c r="C779" s="465"/>
      <c r="D779" s="595" t="s">
        <v>395</v>
      </c>
      <c r="E779" s="595"/>
      <c r="F779" s="595"/>
      <c r="G779" s="595"/>
      <c r="H779" s="595"/>
      <c r="I779" s="109">
        <v>929</v>
      </c>
      <c r="J779" s="110">
        <v>801</v>
      </c>
      <c r="K779" s="109">
        <v>7950000</v>
      </c>
      <c r="L779" s="108">
        <v>0</v>
      </c>
      <c r="M779" s="107">
        <v>801</v>
      </c>
      <c r="N779" s="107">
        <v>0</v>
      </c>
      <c r="O779" s="106">
        <v>0</v>
      </c>
    </row>
    <row r="780" spans="1:15" ht="57.75" customHeight="1">
      <c r="A780" s="111">
        <v>107</v>
      </c>
      <c r="B780" s="464"/>
      <c r="C780" s="465"/>
      <c r="D780" s="466"/>
      <c r="E780" s="466"/>
      <c r="F780" s="595" t="s">
        <v>489</v>
      </c>
      <c r="G780" s="595"/>
      <c r="H780" s="595"/>
      <c r="I780" s="109">
        <v>929</v>
      </c>
      <c r="J780" s="110">
        <v>801</v>
      </c>
      <c r="K780" s="109">
        <v>7950043</v>
      </c>
      <c r="L780" s="108">
        <v>0</v>
      </c>
      <c r="M780" s="107">
        <v>801</v>
      </c>
      <c r="N780" s="107">
        <v>0</v>
      </c>
      <c r="O780" s="106">
        <v>0</v>
      </c>
    </row>
    <row r="781" spans="1:15" ht="16.5" customHeight="1">
      <c r="A781" s="111">
        <v>108</v>
      </c>
      <c r="B781" s="464"/>
      <c r="C781" s="465"/>
      <c r="D781" s="466"/>
      <c r="E781" s="466"/>
      <c r="F781" s="466"/>
      <c r="G781" s="596" t="s">
        <v>358</v>
      </c>
      <c r="H781" s="596"/>
      <c r="I781" s="109">
        <v>929</v>
      </c>
      <c r="J781" s="110">
        <v>801</v>
      </c>
      <c r="K781" s="109">
        <v>7950043</v>
      </c>
      <c r="L781" s="108">
        <v>500</v>
      </c>
      <c r="M781" s="107">
        <v>801</v>
      </c>
      <c r="N781" s="107">
        <v>0</v>
      </c>
      <c r="O781" s="106">
        <v>0</v>
      </c>
    </row>
    <row r="782" spans="1:15" ht="16.5" customHeight="1">
      <c r="A782" s="111">
        <v>109</v>
      </c>
      <c r="B782" s="464"/>
      <c r="C782" s="594" t="s">
        <v>40</v>
      </c>
      <c r="D782" s="594"/>
      <c r="E782" s="594"/>
      <c r="F782" s="594"/>
      <c r="G782" s="594"/>
      <c r="H782" s="594"/>
      <c r="I782" s="109">
        <v>929</v>
      </c>
      <c r="J782" s="110">
        <v>901</v>
      </c>
      <c r="K782" s="112" t="s">
        <v>872</v>
      </c>
      <c r="L782" s="108">
        <v>0</v>
      </c>
      <c r="M782" s="107">
        <v>49808.5533</v>
      </c>
      <c r="N782" s="107">
        <v>0</v>
      </c>
      <c r="O782" s="106">
        <v>0</v>
      </c>
    </row>
    <row r="783" spans="1:15" ht="27.75" customHeight="1">
      <c r="A783" s="111">
        <v>110</v>
      </c>
      <c r="B783" s="464"/>
      <c r="C783" s="465"/>
      <c r="D783" s="595" t="s">
        <v>780</v>
      </c>
      <c r="E783" s="595"/>
      <c r="F783" s="595"/>
      <c r="G783" s="595"/>
      <c r="H783" s="595"/>
      <c r="I783" s="109">
        <v>929</v>
      </c>
      <c r="J783" s="110">
        <v>901</v>
      </c>
      <c r="K783" s="109">
        <v>1020000</v>
      </c>
      <c r="L783" s="108">
        <v>0</v>
      </c>
      <c r="M783" s="107">
        <v>672.9</v>
      </c>
      <c r="N783" s="107">
        <v>0</v>
      </c>
      <c r="O783" s="106">
        <v>0</v>
      </c>
    </row>
    <row r="784" spans="1:15" ht="57" customHeight="1">
      <c r="A784" s="111">
        <v>111</v>
      </c>
      <c r="B784" s="464"/>
      <c r="C784" s="465"/>
      <c r="D784" s="466"/>
      <c r="E784" s="595" t="s">
        <v>781</v>
      </c>
      <c r="F784" s="595"/>
      <c r="G784" s="595"/>
      <c r="H784" s="595"/>
      <c r="I784" s="109">
        <v>929</v>
      </c>
      <c r="J784" s="110">
        <v>901</v>
      </c>
      <c r="K784" s="109">
        <v>1020100</v>
      </c>
      <c r="L784" s="108">
        <v>0</v>
      </c>
      <c r="M784" s="107">
        <v>672.9</v>
      </c>
      <c r="N784" s="107">
        <v>0</v>
      </c>
      <c r="O784" s="106">
        <v>0</v>
      </c>
    </row>
    <row r="785" spans="1:15" ht="47.25" customHeight="1">
      <c r="A785" s="111">
        <v>112</v>
      </c>
      <c r="B785" s="464"/>
      <c r="C785" s="465"/>
      <c r="D785" s="466"/>
      <c r="E785" s="466"/>
      <c r="F785" s="595" t="s">
        <v>863</v>
      </c>
      <c r="G785" s="595"/>
      <c r="H785" s="595"/>
      <c r="I785" s="109">
        <v>929</v>
      </c>
      <c r="J785" s="110">
        <v>901</v>
      </c>
      <c r="K785" s="109">
        <v>1020114</v>
      </c>
      <c r="L785" s="108">
        <v>0</v>
      </c>
      <c r="M785" s="107">
        <v>672.9</v>
      </c>
      <c r="N785" s="107">
        <v>0</v>
      </c>
      <c r="O785" s="106">
        <v>0</v>
      </c>
    </row>
    <row r="786" spans="1:15" ht="16.5" customHeight="1">
      <c r="A786" s="111">
        <v>113</v>
      </c>
      <c r="B786" s="464"/>
      <c r="C786" s="465"/>
      <c r="D786" s="466"/>
      <c r="E786" s="466"/>
      <c r="F786" s="466"/>
      <c r="G786" s="596" t="s">
        <v>783</v>
      </c>
      <c r="H786" s="596"/>
      <c r="I786" s="109">
        <v>929</v>
      </c>
      <c r="J786" s="110">
        <v>901</v>
      </c>
      <c r="K786" s="109">
        <v>1020114</v>
      </c>
      <c r="L786" s="108">
        <v>3</v>
      </c>
      <c r="M786" s="107">
        <v>672.9</v>
      </c>
      <c r="N786" s="107">
        <v>0</v>
      </c>
      <c r="O786" s="106">
        <v>0</v>
      </c>
    </row>
    <row r="787" spans="1:15" ht="16.5" customHeight="1">
      <c r="A787" s="111">
        <v>114</v>
      </c>
      <c r="B787" s="464"/>
      <c r="C787" s="465"/>
      <c r="D787" s="595" t="s">
        <v>41</v>
      </c>
      <c r="E787" s="595"/>
      <c r="F787" s="595"/>
      <c r="G787" s="595"/>
      <c r="H787" s="595"/>
      <c r="I787" s="109">
        <v>929</v>
      </c>
      <c r="J787" s="110">
        <v>901</v>
      </c>
      <c r="K787" s="109">
        <v>4700000</v>
      </c>
      <c r="L787" s="108">
        <v>0</v>
      </c>
      <c r="M787" s="107">
        <v>30820.530300000002</v>
      </c>
      <c r="N787" s="107">
        <v>0</v>
      </c>
      <c r="O787" s="106">
        <v>0</v>
      </c>
    </row>
    <row r="788" spans="1:15" ht="16.5" customHeight="1">
      <c r="A788" s="111">
        <v>115</v>
      </c>
      <c r="B788" s="464"/>
      <c r="C788" s="465"/>
      <c r="D788" s="466"/>
      <c r="E788" s="595" t="s">
        <v>391</v>
      </c>
      <c r="F788" s="595"/>
      <c r="G788" s="595"/>
      <c r="H788" s="595"/>
      <c r="I788" s="109">
        <v>929</v>
      </c>
      <c r="J788" s="110">
        <v>901</v>
      </c>
      <c r="K788" s="109">
        <v>4709900</v>
      </c>
      <c r="L788" s="108">
        <v>0</v>
      </c>
      <c r="M788" s="107">
        <v>30820.530300000002</v>
      </c>
      <c r="N788" s="107">
        <v>0</v>
      </c>
      <c r="O788" s="106">
        <v>0</v>
      </c>
    </row>
    <row r="789" spans="1:15" ht="27.75" customHeight="1">
      <c r="A789" s="111">
        <v>116</v>
      </c>
      <c r="B789" s="464"/>
      <c r="C789" s="465"/>
      <c r="D789" s="466"/>
      <c r="E789" s="466"/>
      <c r="F789" s="595" t="s">
        <v>864</v>
      </c>
      <c r="G789" s="595"/>
      <c r="H789" s="595"/>
      <c r="I789" s="109">
        <v>929</v>
      </c>
      <c r="J789" s="110">
        <v>901</v>
      </c>
      <c r="K789" s="109">
        <v>4709903</v>
      </c>
      <c r="L789" s="108">
        <v>0</v>
      </c>
      <c r="M789" s="107">
        <v>29837.3403</v>
      </c>
      <c r="N789" s="107">
        <v>0</v>
      </c>
      <c r="O789" s="106">
        <v>0</v>
      </c>
    </row>
    <row r="790" spans="1:15" ht="17.25" customHeight="1">
      <c r="A790" s="111">
        <v>117</v>
      </c>
      <c r="B790" s="464"/>
      <c r="C790" s="465"/>
      <c r="D790" s="466"/>
      <c r="E790" s="466"/>
      <c r="F790" s="466"/>
      <c r="G790" s="596" t="s">
        <v>392</v>
      </c>
      <c r="H790" s="596"/>
      <c r="I790" s="109">
        <v>929</v>
      </c>
      <c r="J790" s="110">
        <v>901</v>
      </c>
      <c r="K790" s="109">
        <v>4709903</v>
      </c>
      <c r="L790" s="108">
        <v>1</v>
      </c>
      <c r="M790" s="107">
        <v>29837.3403</v>
      </c>
      <c r="N790" s="107">
        <v>0</v>
      </c>
      <c r="O790" s="106">
        <v>0</v>
      </c>
    </row>
    <row r="791" spans="1:15" ht="28.5" customHeight="1">
      <c r="A791" s="111">
        <v>118</v>
      </c>
      <c r="B791" s="464"/>
      <c r="C791" s="465"/>
      <c r="D791" s="466"/>
      <c r="E791" s="466"/>
      <c r="F791" s="595" t="s">
        <v>515</v>
      </c>
      <c r="G791" s="595"/>
      <c r="H791" s="595"/>
      <c r="I791" s="109">
        <v>929</v>
      </c>
      <c r="J791" s="110">
        <v>901</v>
      </c>
      <c r="K791" s="109">
        <v>4709914</v>
      </c>
      <c r="L791" s="108">
        <v>0</v>
      </c>
      <c r="M791" s="107">
        <v>983.19</v>
      </c>
      <c r="N791" s="107">
        <v>0</v>
      </c>
      <c r="O791" s="106">
        <v>0</v>
      </c>
    </row>
    <row r="792" spans="1:15" ht="17.25" customHeight="1">
      <c r="A792" s="111">
        <v>119</v>
      </c>
      <c r="B792" s="464"/>
      <c r="C792" s="465"/>
      <c r="D792" s="466"/>
      <c r="E792" s="466"/>
      <c r="F792" s="466"/>
      <c r="G792" s="596" t="s">
        <v>392</v>
      </c>
      <c r="H792" s="596"/>
      <c r="I792" s="109">
        <v>929</v>
      </c>
      <c r="J792" s="110">
        <v>901</v>
      </c>
      <c r="K792" s="109">
        <v>4709914</v>
      </c>
      <c r="L792" s="108">
        <v>1</v>
      </c>
      <c r="M792" s="107">
        <v>983.19</v>
      </c>
      <c r="N792" s="107">
        <v>0</v>
      </c>
      <c r="O792" s="106">
        <v>0</v>
      </c>
    </row>
    <row r="793" spans="1:15" ht="17.25" customHeight="1">
      <c r="A793" s="111">
        <v>120</v>
      </c>
      <c r="B793" s="464"/>
      <c r="C793" s="465"/>
      <c r="D793" s="595" t="s">
        <v>42</v>
      </c>
      <c r="E793" s="595"/>
      <c r="F793" s="595"/>
      <c r="G793" s="595"/>
      <c r="H793" s="595"/>
      <c r="I793" s="109">
        <v>929</v>
      </c>
      <c r="J793" s="110">
        <v>901</v>
      </c>
      <c r="K793" s="109">
        <v>4760000</v>
      </c>
      <c r="L793" s="108">
        <v>0</v>
      </c>
      <c r="M793" s="107">
        <v>8565.123</v>
      </c>
      <c r="N793" s="107">
        <v>0</v>
      </c>
      <c r="O793" s="106">
        <v>0</v>
      </c>
    </row>
    <row r="794" spans="1:15" ht="17.25" customHeight="1">
      <c r="A794" s="111">
        <v>121</v>
      </c>
      <c r="B794" s="464"/>
      <c r="C794" s="465"/>
      <c r="D794" s="466"/>
      <c r="E794" s="595" t="s">
        <v>391</v>
      </c>
      <c r="F794" s="595"/>
      <c r="G794" s="595"/>
      <c r="H794" s="595"/>
      <c r="I794" s="109">
        <v>929</v>
      </c>
      <c r="J794" s="110">
        <v>901</v>
      </c>
      <c r="K794" s="109">
        <v>4769900</v>
      </c>
      <c r="L794" s="108">
        <v>0</v>
      </c>
      <c r="M794" s="107">
        <v>8565.123</v>
      </c>
      <c r="N794" s="107">
        <v>0</v>
      </c>
      <c r="O794" s="106">
        <v>0</v>
      </c>
    </row>
    <row r="795" spans="1:15" ht="17.25" customHeight="1">
      <c r="A795" s="111">
        <v>122</v>
      </c>
      <c r="B795" s="464"/>
      <c r="C795" s="465"/>
      <c r="D795" s="466"/>
      <c r="E795" s="466"/>
      <c r="F795" s="466"/>
      <c r="G795" s="596" t="s">
        <v>392</v>
      </c>
      <c r="H795" s="596"/>
      <c r="I795" s="109">
        <v>929</v>
      </c>
      <c r="J795" s="110">
        <v>901</v>
      </c>
      <c r="K795" s="109">
        <v>4769900</v>
      </c>
      <c r="L795" s="108">
        <v>1</v>
      </c>
      <c r="M795" s="107">
        <v>2458.108</v>
      </c>
      <c r="N795" s="107">
        <v>0</v>
      </c>
      <c r="O795" s="106">
        <v>0</v>
      </c>
    </row>
    <row r="796" spans="1:15" ht="17.25" customHeight="1">
      <c r="A796" s="111">
        <v>123</v>
      </c>
      <c r="B796" s="464"/>
      <c r="C796" s="465"/>
      <c r="D796" s="466"/>
      <c r="E796" s="466"/>
      <c r="F796" s="595" t="s">
        <v>865</v>
      </c>
      <c r="G796" s="595"/>
      <c r="H796" s="595"/>
      <c r="I796" s="109">
        <v>929</v>
      </c>
      <c r="J796" s="110">
        <v>901</v>
      </c>
      <c r="K796" s="109">
        <v>4769902</v>
      </c>
      <c r="L796" s="108">
        <v>0</v>
      </c>
      <c r="M796" s="107">
        <v>6107.015</v>
      </c>
      <c r="N796" s="107">
        <v>0</v>
      </c>
      <c r="O796" s="106">
        <v>0</v>
      </c>
    </row>
    <row r="797" spans="1:15" ht="17.25" customHeight="1">
      <c r="A797" s="111">
        <v>124</v>
      </c>
      <c r="B797" s="464"/>
      <c r="C797" s="465"/>
      <c r="D797" s="466"/>
      <c r="E797" s="466"/>
      <c r="F797" s="466"/>
      <c r="G797" s="596" t="s">
        <v>392</v>
      </c>
      <c r="H797" s="596"/>
      <c r="I797" s="109">
        <v>929</v>
      </c>
      <c r="J797" s="110">
        <v>901</v>
      </c>
      <c r="K797" s="109">
        <v>4769902</v>
      </c>
      <c r="L797" s="108">
        <v>1</v>
      </c>
      <c r="M797" s="107">
        <v>6107.015</v>
      </c>
      <c r="N797" s="107">
        <v>0</v>
      </c>
      <c r="O797" s="106">
        <v>0</v>
      </c>
    </row>
    <row r="798" spans="1:15" ht="17.25" customHeight="1">
      <c r="A798" s="111">
        <v>125</v>
      </c>
      <c r="B798" s="464"/>
      <c r="C798" s="465"/>
      <c r="D798" s="595" t="s">
        <v>395</v>
      </c>
      <c r="E798" s="595"/>
      <c r="F798" s="595"/>
      <c r="G798" s="595"/>
      <c r="H798" s="595"/>
      <c r="I798" s="109">
        <v>929</v>
      </c>
      <c r="J798" s="110">
        <v>901</v>
      </c>
      <c r="K798" s="109">
        <v>7950000</v>
      </c>
      <c r="L798" s="108">
        <v>0</v>
      </c>
      <c r="M798" s="107">
        <v>9750</v>
      </c>
      <c r="N798" s="107">
        <v>0</v>
      </c>
      <c r="O798" s="106">
        <v>0</v>
      </c>
    </row>
    <row r="799" spans="1:15" ht="64.5" customHeight="1">
      <c r="A799" s="111">
        <v>126</v>
      </c>
      <c r="B799" s="464"/>
      <c r="C799" s="465"/>
      <c r="D799" s="466"/>
      <c r="E799" s="466"/>
      <c r="F799" s="595" t="s">
        <v>489</v>
      </c>
      <c r="G799" s="595"/>
      <c r="H799" s="595"/>
      <c r="I799" s="109">
        <v>929</v>
      </c>
      <c r="J799" s="110">
        <v>901</v>
      </c>
      <c r="K799" s="109">
        <v>7950043</v>
      </c>
      <c r="L799" s="108">
        <v>0</v>
      </c>
      <c r="M799" s="107">
        <v>9750</v>
      </c>
      <c r="N799" s="107">
        <v>0</v>
      </c>
      <c r="O799" s="106">
        <v>0</v>
      </c>
    </row>
    <row r="800" spans="1:15" ht="16.5" customHeight="1">
      <c r="A800" s="111">
        <v>127</v>
      </c>
      <c r="B800" s="464"/>
      <c r="C800" s="465"/>
      <c r="D800" s="466"/>
      <c r="E800" s="466"/>
      <c r="F800" s="466"/>
      <c r="G800" s="596" t="s">
        <v>358</v>
      </c>
      <c r="H800" s="596"/>
      <c r="I800" s="109">
        <v>929</v>
      </c>
      <c r="J800" s="110">
        <v>901</v>
      </c>
      <c r="K800" s="109">
        <v>7950043</v>
      </c>
      <c r="L800" s="108">
        <v>500</v>
      </c>
      <c r="M800" s="107">
        <v>9750</v>
      </c>
      <c r="N800" s="107">
        <v>0</v>
      </c>
      <c r="O800" s="106">
        <v>0</v>
      </c>
    </row>
    <row r="801" spans="1:15" ht="16.5" customHeight="1">
      <c r="A801" s="111">
        <v>128</v>
      </c>
      <c r="B801" s="464"/>
      <c r="C801" s="594" t="s">
        <v>43</v>
      </c>
      <c r="D801" s="594"/>
      <c r="E801" s="594"/>
      <c r="F801" s="594"/>
      <c r="G801" s="594"/>
      <c r="H801" s="594"/>
      <c r="I801" s="109">
        <v>929</v>
      </c>
      <c r="J801" s="110">
        <v>902</v>
      </c>
      <c r="K801" s="112" t="s">
        <v>872</v>
      </c>
      <c r="L801" s="108">
        <v>0</v>
      </c>
      <c r="M801" s="107">
        <v>22452.51906</v>
      </c>
      <c r="N801" s="107">
        <v>0</v>
      </c>
      <c r="O801" s="106">
        <v>0</v>
      </c>
    </row>
    <row r="802" spans="1:15" ht="16.5" customHeight="1">
      <c r="A802" s="111">
        <v>129</v>
      </c>
      <c r="B802" s="464"/>
      <c r="C802" s="465"/>
      <c r="D802" s="595" t="s">
        <v>44</v>
      </c>
      <c r="E802" s="595"/>
      <c r="F802" s="595"/>
      <c r="G802" s="595"/>
      <c r="H802" s="595"/>
      <c r="I802" s="109">
        <v>929</v>
      </c>
      <c r="J802" s="110">
        <v>902</v>
      </c>
      <c r="K802" s="109">
        <v>4710000</v>
      </c>
      <c r="L802" s="108">
        <v>0</v>
      </c>
      <c r="M802" s="107">
        <v>18917.51906</v>
      </c>
      <c r="N802" s="107">
        <v>0</v>
      </c>
      <c r="O802" s="106">
        <v>0</v>
      </c>
    </row>
    <row r="803" spans="1:15" ht="16.5" customHeight="1">
      <c r="A803" s="111">
        <v>130</v>
      </c>
      <c r="B803" s="464"/>
      <c r="C803" s="465"/>
      <c r="D803" s="466"/>
      <c r="E803" s="595" t="s">
        <v>391</v>
      </c>
      <c r="F803" s="595"/>
      <c r="G803" s="595"/>
      <c r="H803" s="595"/>
      <c r="I803" s="109">
        <v>929</v>
      </c>
      <c r="J803" s="110">
        <v>902</v>
      </c>
      <c r="K803" s="109">
        <v>4719900</v>
      </c>
      <c r="L803" s="108">
        <v>0</v>
      </c>
      <c r="M803" s="107">
        <v>18917.51906</v>
      </c>
      <c r="N803" s="107">
        <v>0</v>
      </c>
      <c r="O803" s="106">
        <v>0</v>
      </c>
    </row>
    <row r="804" spans="1:15" ht="32.25" customHeight="1">
      <c r="A804" s="111">
        <v>131</v>
      </c>
      <c r="B804" s="464"/>
      <c r="C804" s="465"/>
      <c r="D804" s="466"/>
      <c r="E804" s="466"/>
      <c r="F804" s="595" t="s">
        <v>866</v>
      </c>
      <c r="G804" s="595"/>
      <c r="H804" s="595"/>
      <c r="I804" s="109">
        <v>929</v>
      </c>
      <c r="J804" s="110">
        <v>902</v>
      </c>
      <c r="K804" s="109">
        <v>4719904</v>
      </c>
      <c r="L804" s="108">
        <v>0</v>
      </c>
      <c r="M804" s="107">
        <v>18917.51906</v>
      </c>
      <c r="N804" s="107">
        <v>0</v>
      </c>
      <c r="O804" s="106">
        <v>0</v>
      </c>
    </row>
    <row r="805" spans="1:15" ht="16.5" customHeight="1">
      <c r="A805" s="111">
        <v>132</v>
      </c>
      <c r="B805" s="464"/>
      <c r="C805" s="465"/>
      <c r="D805" s="466"/>
      <c r="E805" s="466"/>
      <c r="F805" s="466"/>
      <c r="G805" s="596" t="s">
        <v>392</v>
      </c>
      <c r="H805" s="596"/>
      <c r="I805" s="109">
        <v>929</v>
      </c>
      <c r="J805" s="110">
        <v>902</v>
      </c>
      <c r="K805" s="109">
        <v>4719904</v>
      </c>
      <c r="L805" s="108">
        <v>1</v>
      </c>
      <c r="M805" s="107">
        <v>18917.51906</v>
      </c>
      <c r="N805" s="107">
        <v>0</v>
      </c>
      <c r="O805" s="106">
        <v>0</v>
      </c>
    </row>
    <row r="806" spans="1:15" ht="16.5" customHeight="1">
      <c r="A806" s="111">
        <v>133</v>
      </c>
      <c r="B806" s="464"/>
      <c r="C806" s="465"/>
      <c r="D806" s="595" t="s">
        <v>395</v>
      </c>
      <c r="E806" s="595"/>
      <c r="F806" s="595"/>
      <c r="G806" s="595"/>
      <c r="H806" s="595"/>
      <c r="I806" s="109">
        <v>929</v>
      </c>
      <c r="J806" s="110">
        <v>902</v>
      </c>
      <c r="K806" s="109">
        <v>7950000</v>
      </c>
      <c r="L806" s="108">
        <v>0</v>
      </c>
      <c r="M806" s="107">
        <v>3535</v>
      </c>
      <c r="N806" s="107">
        <v>0</v>
      </c>
      <c r="O806" s="106">
        <v>0</v>
      </c>
    </row>
    <row r="807" spans="1:15" ht="60" customHeight="1">
      <c r="A807" s="111">
        <v>134</v>
      </c>
      <c r="B807" s="464"/>
      <c r="C807" s="465"/>
      <c r="D807" s="466"/>
      <c r="E807" s="466"/>
      <c r="F807" s="595" t="s">
        <v>489</v>
      </c>
      <c r="G807" s="595"/>
      <c r="H807" s="595"/>
      <c r="I807" s="109">
        <v>929</v>
      </c>
      <c r="J807" s="110">
        <v>902</v>
      </c>
      <c r="K807" s="109">
        <v>7950043</v>
      </c>
      <c r="L807" s="108">
        <v>0</v>
      </c>
      <c r="M807" s="107">
        <v>3535</v>
      </c>
      <c r="N807" s="107">
        <v>0</v>
      </c>
      <c r="O807" s="106">
        <v>0</v>
      </c>
    </row>
    <row r="808" spans="1:15" ht="15" customHeight="1">
      <c r="A808" s="111">
        <v>135</v>
      </c>
      <c r="B808" s="464"/>
      <c r="C808" s="465"/>
      <c r="D808" s="466"/>
      <c r="E808" s="466"/>
      <c r="F808" s="466"/>
      <c r="G808" s="596" t="s">
        <v>358</v>
      </c>
      <c r="H808" s="596"/>
      <c r="I808" s="109">
        <v>929</v>
      </c>
      <c r="J808" s="110">
        <v>902</v>
      </c>
      <c r="K808" s="109">
        <v>7950043</v>
      </c>
      <c r="L808" s="108">
        <v>500</v>
      </c>
      <c r="M808" s="107">
        <v>3535</v>
      </c>
      <c r="N808" s="107">
        <v>0</v>
      </c>
      <c r="O808" s="106">
        <v>0</v>
      </c>
    </row>
    <row r="809" spans="1:15" ht="32.25" customHeight="1">
      <c r="A809" s="111">
        <v>136</v>
      </c>
      <c r="B809" s="464"/>
      <c r="C809" s="594" t="s">
        <v>404</v>
      </c>
      <c r="D809" s="594"/>
      <c r="E809" s="594"/>
      <c r="F809" s="594"/>
      <c r="G809" s="594"/>
      <c r="H809" s="594"/>
      <c r="I809" s="109">
        <v>929</v>
      </c>
      <c r="J809" s="110">
        <v>910</v>
      </c>
      <c r="K809" s="112" t="s">
        <v>872</v>
      </c>
      <c r="L809" s="108">
        <v>0</v>
      </c>
      <c r="M809" s="107">
        <v>11954</v>
      </c>
      <c r="N809" s="107">
        <v>0</v>
      </c>
      <c r="O809" s="106">
        <v>0</v>
      </c>
    </row>
    <row r="810" spans="1:15" ht="32.25" customHeight="1">
      <c r="A810" s="111">
        <v>137</v>
      </c>
      <c r="B810" s="464"/>
      <c r="C810" s="465"/>
      <c r="D810" s="595" t="s">
        <v>52</v>
      </c>
      <c r="E810" s="595"/>
      <c r="F810" s="595"/>
      <c r="G810" s="595"/>
      <c r="H810" s="595"/>
      <c r="I810" s="109">
        <v>929</v>
      </c>
      <c r="J810" s="110">
        <v>910</v>
      </c>
      <c r="K810" s="109">
        <v>4690000</v>
      </c>
      <c r="L810" s="108">
        <v>0</v>
      </c>
      <c r="M810" s="107">
        <v>11954</v>
      </c>
      <c r="N810" s="107">
        <v>0</v>
      </c>
      <c r="O810" s="106">
        <v>0</v>
      </c>
    </row>
    <row r="811" spans="1:15" ht="15.75" customHeight="1">
      <c r="A811" s="111">
        <v>138</v>
      </c>
      <c r="B811" s="464"/>
      <c r="C811" s="465"/>
      <c r="D811" s="466"/>
      <c r="E811" s="595" t="s">
        <v>391</v>
      </c>
      <c r="F811" s="595"/>
      <c r="G811" s="595"/>
      <c r="H811" s="595"/>
      <c r="I811" s="109">
        <v>929</v>
      </c>
      <c r="J811" s="110">
        <v>910</v>
      </c>
      <c r="K811" s="109">
        <v>4699900</v>
      </c>
      <c r="L811" s="108">
        <v>0</v>
      </c>
      <c r="M811" s="107">
        <v>11954</v>
      </c>
      <c r="N811" s="107">
        <v>0</v>
      </c>
      <c r="O811" s="106">
        <v>0</v>
      </c>
    </row>
    <row r="812" spans="1:15" ht="27" customHeight="1">
      <c r="A812" s="111">
        <v>139</v>
      </c>
      <c r="B812" s="464"/>
      <c r="C812" s="465"/>
      <c r="D812" s="466"/>
      <c r="E812" s="466"/>
      <c r="F812" s="595" t="s">
        <v>514</v>
      </c>
      <c r="G812" s="595"/>
      <c r="H812" s="595"/>
      <c r="I812" s="109">
        <v>929</v>
      </c>
      <c r="J812" s="110">
        <v>910</v>
      </c>
      <c r="K812" s="109">
        <v>4699901</v>
      </c>
      <c r="L812" s="108">
        <v>0</v>
      </c>
      <c r="M812" s="107">
        <v>11954</v>
      </c>
      <c r="N812" s="107">
        <v>0</v>
      </c>
      <c r="O812" s="106">
        <v>0</v>
      </c>
    </row>
    <row r="813" spans="1:15" ht="15.75" customHeight="1">
      <c r="A813" s="111">
        <v>140</v>
      </c>
      <c r="B813" s="464"/>
      <c r="C813" s="465"/>
      <c r="D813" s="466"/>
      <c r="E813" s="466"/>
      <c r="F813" s="466"/>
      <c r="G813" s="596" t="s">
        <v>392</v>
      </c>
      <c r="H813" s="596"/>
      <c r="I813" s="109">
        <v>929</v>
      </c>
      <c r="J813" s="110">
        <v>910</v>
      </c>
      <c r="K813" s="109">
        <v>4699901</v>
      </c>
      <c r="L813" s="108">
        <v>1</v>
      </c>
      <c r="M813" s="107">
        <v>11954</v>
      </c>
      <c r="N813" s="107">
        <v>0</v>
      </c>
      <c r="O813" s="106">
        <v>0</v>
      </c>
    </row>
    <row r="814" spans="1:15" ht="15.75" customHeight="1">
      <c r="A814" s="111">
        <v>141</v>
      </c>
      <c r="B814" s="464"/>
      <c r="C814" s="594" t="s">
        <v>700</v>
      </c>
      <c r="D814" s="594"/>
      <c r="E814" s="594"/>
      <c r="F814" s="594"/>
      <c r="G814" s="594"/>
      <c r="H814" s="594"/>
      <c r="I814" s="109">
        <v>929</v>
      </c>
      <c r="J814" s="110">
        <v>1004</v>
      </c>
      <c r="K814" s="112" t="s">
        <v>872</v>
      </c>
      <c r="L814" s="108">
        <v>0</v>
      </c>
      <c r="M814" s="107">
        <v>11640</v>
      </c>
      <c r="N814" s="107">
        <v>0</v>
      </c>
      <c r="O814" s="106">
        <v>0</v>
      </c>
    </row>
    <row r="815" spans="1:15" ht="26.25" customHeight="1">
      <c r="A815" s="111">
        <v>142</v>
      </c>
      <c r="B815" s="464"/>
      <c r="C815" s="465"/>
      <c r="D815" s="595" t="s">
        <v>409</v>
      </c>
      <c r="E815" s="595"/>
      <c r="F815" s="595"/>
      <c r="G815" s="595"/>
      <c r="H815" s="595"/>
      <c r="I815" s="109">
        <v>929</v>
      </c>
      <c r="J815" s="110">
        <v>1004</v>
      </c>
      <c r="K815" s="109">
        <v>5140000</v>
      </c>
      <c r="L815" s="108">
        <v>0</v>
      </c>
      <c r="M815" s="107">
        <v>11640</v>
      </c>
      <c r="N815" s="107">
        <v>0</v>
      </c>
      <c r="O815" s="106">
        <v>0</v>
      </c>
    </row>
    <row r="816" spans="1:15" ht="57" customHeight="1">
      <c r="A816" s="111">
        <v>143</v>
      </c>
      <c r="B816" s="464"/>
      <c r="C816" s="465"/>
      <c r="D816" s="466"/>
      <c r="E816" s="595" t="s">
        <v>1002</v>
      </c>
      <c r="F816" s="595"/>
      <c r="G816" s="595"/>
      <c r="H816" s="595"/>
      <c r="I816" s="109">
        <v>929</v>
      </c>
      <c r="J816" s="110">
        <v>1004</v>
      </c>
      <c r="K816" s="109">
        <v>5142300</v>
      </c>
      <c r="L816" s="108">
        <v>0</v>
      </c>
      <c r="M816" s="107">
        <v>11640</v>
      </c>
      <c r="N816" s="107">
        <v>0</v>
      </c>
      <c r="O816" s="106">
        <v>0</v>
      </c>
    </row>
    <row r="817" spans="1:15" ht="15" customHeight="1">
      <c r="A817" s="111">
        <v>144</v>
      </c>
      <c r="B817" s="464"/>
      <c r="C817" s="465"/>
      <c r="D817" s="466"/>
      <c r="E817" s="466"/>
      <c r="F817" s="466"/>
      <c r="G817" s="596" t="s">
        <v>392</v>
      </c>
      <c r="H817" s="596"/>
      <c r="I817" s="109">
        <v>929</v>
      </c>
      <c r="J817" s="110">
        <v>1004</v>
      </c>
      <c r="K817" s="109">
        <v>5142300</v>
      </c>
      <c r="L817" s="108">
        <v>1</v>
      </c>
      <c r="M817" s="107">
        <v>11640</v>
      </c>
      <c r="N817" s="107">
        <v>0</v>
      </c>
      <c r="O817" s="106">
        <v>0</v>
      </c>
    </row>
    <row r="818" spans="1:15" s="113" customFormat="1" ht="43.5" customHeight="1">
      <c r="A818" s="120" t="s">
        <v>867</v>
      </c>
      <c r="B818" s="597" t="s">
        <v>868</v>
      </c>
      <c r="C818" s="597"/>
      <c r="D818" s="597"/>
      <c r="E818" s="597"/>
      <c r="F818" s="597"/>
      <c r="G818" s="597"/>
      <c r="H818" s="597"/>
      <c r="I818" s="119">
        <v>930</v>
      </c>
      <c r="J818" s="118">
        <v>0</v>
      </c>
      <c r="K818" s="117" t="s">
        <v>872</v>
      </c>
      <c r="L818" s="116">
        <v>0</v>
      </c>
      <c r="M818" s="115">
        <v>8606.675</v>
      </c>
      <c r="N818" s="115">
        <v>6163.213</v>
      </c>
      <c r="O818" s="114">
        <v>0</v>
      </c>
    </row>
    <row r="819" spans="1:15" ht="41.25" customHeight="1">
      <c r="A819" s="111"/>
      <c r="B819" s="464"/>
      <c r="C819" s="594" t="s">
        <v>383</v>
      </c>
      <c r="D819" s="594"/>
      <c r="E819" s="594"/>
      <c r="F819" s="594"/>
      <c r="G819" s="594"/>
      <c r="H819" s="594"/>
      <c r="I819" s="109">
        <v>930</v>
      </c>
      <c r="J819" s="110">
        <v>104</v>
      </c>
      <c r="K819" s="112" t="s">
        <v>872</v>
      </c>
      <c r="L819" s="108">
        <v>0</v>
      </c>
      <c r="M819" s="107">
        <v>8606.675</v>
      </c>
      <c r="N819" s="107">
        <v>6163.213</v>
      </c>
      <c r="O819" s="106">
        <v>0</v>
      </c>
    </row>
    <row r="820" spans="1:15" ht="16.5" customHeight="1">
      <c r="A820" s="111"/>
      <c r="B820" s="464"/>
      <c r="C820" s="465"/>
      <c r="D820" s="595" t="s">
        <v>356</v>
      </c>
      <c r="E820" s="595"/>
      <c r="F820" s="595"/>
      <c r="G820" s="595"/>
      <c r="H820" s="595"/>
      <c r="I820" s="109">
        <v>930</v>
      </c>
      <c r="J820" s="110">
        <v>104</v>
      </c>
      <c r="K820" s="112" t="s">
        <v>582</v>
      </c>
      <c r="L820" s="108">
        <v>0</v>
      </c>
      <c r="M820" s="107">
        <v>8606.675</v>
      </c>
      <c r="N820" s="107">
        <v>6163.213</v>
      </c>
      <c r="O820" s="106">
        <v>0</v>
      </c>
    </row>
    <row r="821" spans="1:15" ht="16.5" customHeight="1">
      <c r="A821" s="111"/>
      <c r="B821" s="464"/>
      <c r="C821" s="465"/>
      <c r="D821" s="466"/>
      <c r="E821" s="595" t="s">
        <v>357</v>
      </c>
      <c r="F821" s="595"/>
      <c r="G821" s="595"/>
      <c r="H821" s="595"/>
      <c r="I821" s="109">
        <v>930</v>
      </c>
      <c r="J821" s="110">
        <v>104</v>
      </c>
      <c r="K821" s="112" t="s">
        <v>583</v>
      </c>
      <c r="L821" s="108">
        <v>0</v>
      </c>
      <c r="M821" s="107">
        <v>8606.675</v>
      </c>
      <c r="N821" s="107">
        <v>6163.213</v>
      </c>
      <c r="O821" s="106">
        <v>0</v>
      </c>
    </row>
    <row r="822" spans="1:15" ht="40.5" customHeight="1">
      <c r="A822" s="111"/>
      <c r="B822" s="464"/>
      <c r="C822" s="465"/>
      <c r="D822" s="466"/>
      <c r="E822" s="466"/>
      <c r="F822" s="595" t="s">
        <v>868</v>
      </c>
      <c r="G822" s="595"/>
      <c r="H822" s="595"/>
      <c r="I822" s="109">
        <v>930</v>
      </c>
      <c r="J822" s="110">
        <v>104</v>
      </c>
      <c r="K822" s="112" t="s">
        <v>584</v>
      </c>
      <c r="L822" s="108">
        <v>0</v>
      </c>
      <c r="M822" s="107">
        <v>8606.675</v>
      </c>
      <c r="N822" s="107">
        <v>6163.213</v>
      </c>
      <c r="O822" s="106">
        <v>0</v>
      </c>
    </row>
    <row r="823" spans="1:15" ht="16.5" customHeight="1">
      <c r="A823" s="111"/>
      <c r="B823" s="464"/>
      <c r="C823" s="465"/>
      <c r="D823" s="466"/>
      <c r="E823" s="466"/>
      <c r="F823" s="466"/>
      <c r="G823" s="596" t="s">
        <v>358</v>
      </c>
      <c r="H823" s="596"/>
      <c r="I823" s="109">
        <v>930</v>
      </c>
      <c r="J823" s="110">
        <v>104</v>
      </c>
      <c r="K823" s="112" t="s">
        <v>584</v>
      </c>
      <c r="L823" s="108">
        <v>500</v>
      </c>
      <c r="M823" s="107">
        <v>8606.675</v>
      </c>
      <c r="N823" s="107">
        <v>6163.213</v>
      </c>
      <c r="O823" s="106">
        <v>0</v>
      </c>
    </row>
    <row r="824" spans="1:15" s="101" customFormat="1" ht="19.5" customHeight="1">
      <c r="A824" s="105"/>
      <c r="B824" s="468"/>
      <c r="C824" s="468"/>
      <c r="D824" s="468"/>
      <c r="E824" s="468"/>
      <c r="F824" s="468"/>
      <c r="G824" s="468"/>
      <c r="H824" s="468" t="s">
        <v>869</v>
      </c>
      <c r="I824" s="104" t="s">
        <v>870</v>
      </c>
      <c r="J824" s="104" t="s">
        <v>871</v>
      </c>
      <c r="K824" s="104" t="s">
        <v>872</v>
      </c>
      <c r="L824" s="104" t="s">
        <v>870</v>
      </c>
      <c r="M824" s="103">
        <f>7414903.34243+24000</f>
        <v>7438903.34243</v>
      </c>
      <c r="N824" s="103">
        <v>2457837.8620000007</v>
      </c>
      <c r="O824" s="102">
        <v>402155.9109300002</v>
      </c>
    </row>
    <row r="825" ht="15">
      <c r="O825" s="165"/>
    </row>
    <row r="826" ht="15">
      <c r="M826" s="164"/>
    </row>
  </sheetData>
  <sheetProtection/>
  <autoFilter ref="A23:O824"/>
  <mergeCells count="814">
    <mergeCell ref="C819:H819"/>
    <mergeCell ref="D820:H820"/>
    <mergeCell ref="E821:H821"/>
    <mergeCell ref="F822:H822"/>
    <mergeCell ref="G823:H823"/>
    <mergeCell ref="G813:H813"/>
    <mergeCell ref="C814:H814"/>
    <mergeCell ref="D815:H815"/>
    <mergeCell ref="E816:H816"/>
    <mergeCell ref="G817:H817"/>
    <mergeCell ref="D806:H806"/>
    <mergeCell ref="B818:H818"/>
    <mergeCell ref="F807:H807"/>
    <mergeCell ref="G808:H808"/>
    <mergeCell ref="C809:H809"/>
    <mergeCell ref="D810:H810"/>
    <mergeCell ref="E811:H811"/>
    <mergeCell ref="F812:H812"/>
    <mergeCell ref="G800:H800"/>
    <mergeCell ref="C801:H801"/>
    <mergeCell ref="D802:H802"/>
    <mergeCell ref="E803:H803"/>
    <mergeCell ref="F804:H804"/>
    <mergeCell ref="G805:H805"/>
    <mergeCell ref="E794:H794"/>
    <mergeCell ref="G795:H795"/>
    <mergeCell ref="F796:H796"/>
    <mergeCell ref="G797:H797"/>
    <mergeCell ref="D798:H798"/>
    <mergeCell ref="F799:H799"/>
    <mergeCell ref="E788:H788"/>
    <mergeCell ref="F789:H789"/>
    <mergeCell ref="G790:H790"/>
    <mergeCell ref="F791:H791"/>
    <mergeCell ref="G792:H792"/>
    <mergeCell ref="D793:H793"/>
    <mergeCell ref="C782:H782"/>
    <mergeCell ref="D783:H783"/>
    <mergeCell ref="E784:H784"/>
    <mergeCell ref="F785:H785"/>
    <mergeCell ref="G786:H786"/>
    <mergeCell ref="D787:H787"/>
    <mergeCell ref="E776:H776"/>
    <mergeCell ref="F777:H777"/>
    <mergeCell ref="G778:H778"/>
    <mergeCell ref="D779:H779"/>
    <mergeCell ref="F780:H780"/>
    <mergeCell ref="G781:H781"/>
    <mergeCell ref="E770:H770"/>
    <mergeCell ref="F771:H771"/>
    <mergeCell ref="G772:H772"/>
    <mergeCell ref="F773:H773"/>
    <mergeCell ref="G774:H774"/>
    <mergeCell ref="D775:H775"/>
    <mergeCell ref="C764:H764"/>
    <mergeCell ref="D765:H765"/>
    <mergeCell ref="F766:H766"/>
    <mergeCell ref="G767:H767"/>
    <mergeCell ref="C768:H768"/>
    <mergeCell ref="D769:H769"/>
    <mergeCell ref="G758:H758"/>
    <mergeCell ref="F759:H759"/>
    <mergeCell ref="G760:H760"/>
    <mergeCell ref="D761:H761"/>
    <mergeCell ref="F762:H762"/>
    <mergeCell ref="G763:H763"/>
    <mergeCell ref="G752:H752"/>
    <mergeCell ref="D753:H753"/>
    <mergeCell ref="E754:H754"/>
    <mergeCell ref="F755:H755"/>
    <mergeCell ref="G756:H756"/>
    <mergeCell ref="F757:H757"/>
    <mergeCell ref="D746:H746"/>
    <mergeCell ref="E747:H747"/>
    <mergeCell ref="G748:H748"/>
    <mergeCell ref="F749:H749"/>
    <mergeCell ref="G750:H750"/>
    <mergeCell ref="F751:H751"/>
    <mergeCell ref="F740:H740"/>
    <mergeCell ref="G741:H741"/>
    <mergeCell ref="D742:H742"/>
    <mergeCell ref="F743:H743"/>
    <mergeCell ref="G744:H744"/>
    <mergeCell ref="C745:H745"/>
    <mergeCell ref="F734:H734"/>
    <mergeCell ref="G735:H735"/>
    <mergeCell ref="C736:H736"/>
    <mergeCell ref="D737:H737"/>
    <mergeCell ref="E738:H738"/>
    <mergeCell ref="G739:H739"/>
    <mergeCell ref="E728:H728"/>
    <mergeCell ref="F729:H729"/>
    <mergeCell ref="G730:H730"/>
    <mergeCell ref="E731:H731"/>
    <mergeCell ref="G732:H732"/>
    <mergeCell ref="E733:H733"/>
    <mergeCell ref="E722:H722"/>
    <mergeCell ref="F723:H723"/>
    <mergeCell ref="G724:H724"/>
    <mergeCell ref="F725:H725"/>
    <mergeCell ref="G726:H726"/>
    <mergeCell ref="D727:H727"/>
    <mergeCell ref="E716:H716"/>
    <mergeCell ref="G717:H717"/>
    <mergeCell ref="E718:H718"/>
    <mergeCell ref="G719:H719"/>
    <mergeCell ref="C720:H720"/>
    <mergeCell ref="D721:H721"/>
    <mergeCell ref="C710:H710"/>
    <mergeCell ref="D711:H711"/>
    <mergeCell ref="E712:H712"/>
    <mergeCell ref="F713:H713"/>
    <mergeCell ref="G714:H714"/>
    <mergeCell ref="D715:H715"/>
    <mergeCell ref="E704:H704"/>
    <mergeCell ref="F705:H705"/>
    <mergeCell ref="G706:H706"/>
    <mergeCell ref="D707:H707"/>
    <mergeCell ref="F708:H708"/>
    <mergeCell ref="G709:H709"/>
    <mergeCell ref="G698:H698"/>
    <mergeCell ref="F699:H699"/>
    <mergeCell ref="G700:H700"/>
    <mergeCell ref="F701:H701"/>
    <mergeCell ref="G702:H702"/>
    <mergeCell ref="D703:H703"/>
    <mergeCell ref="F692:H692"/>
    <mergeCell ref="G693:H693"/>
    <mergeCell ref="C694:H694"/>
    <mergeCell ref="D695:H695"/>
    <mergeCell ref="E696:H696"/>
    <mergeCell ref="F697:H697"/>
    <mergeCell ref="E686:H686"/>
    <mergeCell ref="F687:H687"/>
    <mergeCell ref="G688:H688"/>
    <mergeCell ref="C689:H689"/>
    <mergeCell ref="D690:H690"/>
    <mergeCell ref="E691:H691"/>
    <mergeCell ref="C680:H680"/>
    <mergeCell ref="D681:H681"/>
    <mergeCell ref="E682:H682"/>
    <mergeCell ref="F683:H683"/>
    <mergeCell ref="G684:H684"/>
    <mergeCell ref="D685:H685"/>
    <mergeCell ref="B674:H674"/>
    <mergeCell ref="C675:H675"/>
    <mergeCell ref="D676:H676"/>
    <mergeCell ref="E677:H677"/>
    <mergeCell ref="F678:H678"/>
    <mergeCell ref="G679:H679"/>
    <mergeCell ref="B668:H668"/>
    <mergeCell ref="C669:H669"/>
    <mergeCell ref="D670:H670"/>
    <mergeCell ref="E671:H671"/>
    <mergeCell ref="F672:H672"/>
    <mergeCell ref="G673:H673"/>
    <mergeCell ref="E662:H662"/>
    <mergeCell ref="F663:H663"/>
    <mergeCell ref="G664:H664"/>
    <mergeCell ref="D665:H665"/>
    <mergeCell ref="F666:H666"/>
    <mergeCell ref="G667:H667"/>
    <mergeCell ref="F656:H656"/>
    <mergeCell ref="G657:H657"/>
    <mergeCell ref="F658:H658"/>
    <mergeCell ref="G659:H659"/>
    <mergeCell ref="C660:H660"/>
    <mergeCell ref="D661:H661"/>
    <mergeCell ref="F650:H650"/>
    <mergeCell ref="G651:H651"/>
    <mergeCell ref="F652:H652"/>
    <mergeCell ref="G653:H653"/>
    <mergeCell ref="F654:H654"/>
    <mergeCell ref="G655:H655"/>
    <mergeCell ref="F644:H644"/>
    <mergeCell ref="G645:H645"/>
    <mergeCell ref="F646:H646"/>
    <mergeCell ref="G647:H647"/>
    <mergeCell ref="F648:H648"/>
    <mergeCell ref="G649:H649"/>
    <mergeCell ref="F638:H638"/>
    <mergeCell ref="G639:H639"/>
    <mergeCell ref="F640:H640"/>
    <mergeCell ref="G641:H641"/>
    <mergeCell ref="F642:H642"/>
    <mergeCell ref="G643:H643"/>
    <mergeCell ref="G632:H632"/>
    <mergeCell ref="E633:H633"/>
    <mergeCell ref="F634:H634"/>
    <mergeCell ref="G635:H635"/>
    <mergeCell ref="F636:H636"/>
    <mergeCell ref="G637:H637"/>
    <mergeCell ref="E626:H626"/>
    <mergeCell ref="G627:H627"/>
    <mergeCell ref="E628:H628"/>
    <mergeCell ref="F629:H629"/>
    <mergeCell ref="G630:H630"/>
    <mergeCell ref="F631:H631"/>
    <mergeCell ref="F620:H620"/>
    <mergeCell ref="G621:H621"/>
    <mergeCell ref="F622:H622"/>
    <mergeCell ref="G623:H623"/>
    <mergeCell ref="F624:H624"/>
    <mergeCell ref="G625:H625"/>
    <mergeCell ref="E614:H614"/>
    <mergeCell ref="F615:H615"/>
    <mergeCell ref="G616:H616"/>
    <mergeCell ref="F617:H617"/>
    <mergeCell ref="G618:H618"/>
    <mergeCell ref="E619:H619"/>
    <mergeCell ref="F608:H608"/>
    <mergeCell ref="G609:H609"/>
    <mergeCell ref="F610:H610"/>
    <mergeCell ref="G611:H611"/>
    <mergeCell ref="C612:H612"/>
    <mergeCell ref="D613:H613"/>
    <mergeCell ref="G602:H602"/>
    <mergeCell ref="F603:H603"/>
    <mergeCell ref="G604:H604"/>
    <mergeCell ref="D605:H605"/>
    <mergeCell ref="F606:H606"/>
    <mergeCell ref="G607:H607"/>
    <mergeCell ref="E596:H596"/>
    <mergeCell ref="G597:H597"/>
    <mergeCell ref="E598:H598"/>
    <mergeCell ref="F599:H599"/>
    <mergeCell ref="G600:H600"/>
    <mergeCell ref="F601:H601"/>
    <mergeCell ref="D590:H590"/>
    <mergeCell ref="E591:H591"/>
    <mergeCell ref="G592:H592"/>
    <mergeCell ref="F593:H593"/>
    <mergeCell ref="G594:H594"/>
    <mergeCell ref="D595:H595"/>
    <mergeCell ref="F584:H584"/>
    <mergeCell ref="G585:H585"/>
    <mergeCell ref="D586:H586"/>
    <mergeCell ref="F587:H587"/>
    <mergeCell ref="G588:H588"/>
    <mergeCell ref="C589:H589"/>
    <mergeCell ref="E578:H578"/>
    <mergeCell ref="F579:H579"/>
    <mergeCell ref="G580:H580"/>
    <mergeCell ref="C581:H581"/>
    <mergeCell ref="D582:H582"/>
    <mergeCell ref="E583:H583"/>
    <mergeCell ref="F572:H572"/>
    <mergeCell ref="G573:H573"/>
    <mergeCell ref="F574:H574"/>
    <mergeCell ref="G575:H575"/>
    <mergeCell ref="C576:H576"/>
    <mergeCell ref="D577:H577"/>
    <mergeCell ref="G566:H566"/>
    <mergeCell ref="C567:H567"/>
    <mergeCell ref="D568:H568"/>
    <mergeCell ref="E569:H569"/>
    <mergeCell ref="F570:H570"/>
    <mergeCell ref="G571:H571"/>
    <mergeCell ref="E560:H560"/>
    <mergeCell ref="F561:H561"/>
    <mergeCell ref="G562:H562"/>
    <mergeCell ref="C563:H563"/>
    <mergeCell ref="D564:H564"/>
    <mergeCell ref="E565:H565"/>
    <mergeCell ref="E554:H554"/>
    <mergeCell ref="F555:H555"/>
    <mergeCell ref="G556:H556"/>
    <mergeCell ref="F557:H557"/>
    <mergeCell ref="G558:H558"/>
    <mergeCell ref="D559:H559"/>
    <mergeCell ref="D548:H548"/>
    <mergeCell ref="E549:H549"/>
    <mergeCell ref="F550:H550"/>
    <mergeCell ref="G551:H551"/>
    <mergeCell ref="C552:H552"/>
    <mergeCell ref="D553:H553"/>
    <mergeCell ref="D542:H542"/>
    <mergeCell ref="E543:H543"/>
    <mergeCell ref="F544:H544"/>
    <mergeCell ref="G545:H545"/>
    <mergeCell ref="B546:H546"/>
    <mergeCell ref="C547:H547"/>
    <mergeCell ref="D536:H536"/>
    <mergeCell ref="E537:H537"/>
    <mergeCell ref="F538:H538"/>
    <mergeCell ref="G539:H539"/>
    <mergeCell ref="B540:H540"/>
    <mergeCell ref="C541:H541"/>
    <mergeCell ref="D530:H530"/>
    <mergeCell ref="E531:H531"/>
    <mergeCell ref="F532:H532"/>
    <mergeCell ref="G533:H533"/>
    <mergeCell ref="B534:H534"/>
    <mergeCell ref="C535:H535"/>
    <mergeCell ref="C524:H524"/>
    <mergeCell ref="D525:H525"/>
    <mergeCell ref="E526:H526"/>
    <mergeCell ref="F527:H527"/>
    <mergeCell ref="G528:H528"/>
    <mergeCell ref="C529:H529"/>
    <mergeCell ref="G518:H518"/>
    <mergeCell ref="C519:H519"/>
    <mergeCell ref="D520:H520"/>
    <mergeCell ref="E521:H521"/>
    <mergeCell ref="F522:H522"/>
    <mergeCell ref="G523:H523"/>
    <mergeCell ref="G512:H512"/>
    <mergeCell ref="F513:H513"/>
    <mergeCell ref="G514:H514"/>
    <mergeCell ref="D515:H515"/>
    <mergeCell ref="E516:H516"/>
    <mergeCell ref="F517:H517"/>
    <mergeCell ref="G506:H506"/>
    <mergeCell ref="D507:H507"/>
    <mergeCell ref="E508:H508"/>
    <mergeCell ref="F509:H509"/>
    <mergeCell ref="G510:H510"/>
    <mergeCell ref="F511:H511"/>
    <mergeCell ref="E500:H500"/>
    <mergeCell ref="F501:H501"/>
    <mergeCell ref="G502:H502"/>
    <mergeCell ref="C503:H503"/>
    <mergeCell ref="D504:H504"/>
    <mergeCell ref="E505:H505"/>
    <mergeCell ref="E494:H494"/>
    <mergeCell ref="F495:H495"/>
    <mergeCell ref="G496:H496"/>
    <mergeCell ref="B497:H497"/>
    <mergeCell ref="C498:H498"/>
    <mergeCell ref="D499:H499"/>
    <mergeCell ref="G488:H488"/>
    <mergeCell ref="F489:H489"/>
    <mergeCell ref="G490:H490"/>
    <mergeCell ref="B491:H491"/>
    <mergeCell ref="C492:H492"/>
    <mergeCell ref="D493:H493"/>
    <mergeCell ref="G482:H482"/>
    <mergeCell ref="D483:H483"/>
    <mergeCell ref="E484:H484"/>
    <mergeCell ref="F485:H485"/>
    <mergeCell ref="G486:H486"/>
    <mergeCell ref="F487:H487"/>
    <mergeCell ref="F476:H476"/>
    <mergeCell ref="G477:H477"/>
    <mergeCell ref="C478:H478"/>
    <mergeCell ref="D479:H479"/>
    <mergeCell ref="E480:H480"/>
    <mergeCell ref="F481:H481"/>
    <mergeCell ref="F470:H470"/>
    <mergeCell ref="G471:H471"/>
    <mergeCell ref="B472:H472"/>
    <mergeCell ref="C473:H473"/>
    <mergeCell ref="D474:H474"/>
    <mergeCell ref="E475:H475"/>
    <mergeCell ref="F464:H464"/>
    <mergeCell ref="G465:H465"/>
    <mergeCell ref="B466:H466"/>
    <mergeCell ref="C467:H467"/>
    <mergeCell ref="D468:H468"/>
    <mergeCell ref="E469:H469"/>
    <mergeCell ref="C458:H458"/>
    <mergeCell ref="D459:H459"/>
    <mergeCell ref="E460:H460"/>
    <mergeCell ref="F461:H461"/>
    <mergeCell ref="G462:H462"/>
    <mergeCell ref="E463:H463"/>
    <mergeCell ref="C452:H452"/>
    <mergeCell ref="D453:H453"/>
    <mergeCell ref="E454:H454"/>
    <mergeCell ref="F455:H455"/>
    <mergeCell ref="G456:H456"/>
    <mergeCell ref="B457:H457"/>
    <mergeCell ref="F446:H446"/>
    <mergeCell ref="G447:H447"/>
    <mergeCell ref="E448:H448"/>
    <mergeCell ref="G449:H449"/>
    <mergeCell ref="E450:H450"/>
    <mergeCell ref="G451:H451"/>
    <mergeCell ref="F440:H440"/>
    <mergeCell ref="G441:H441"/>
    <mergeCell ref="B442:H442"/>
    <mergeCell ref="C443:H443"/>
    <mergeCell ref="D444:H444"/>
    <mergeCell ref="E445:H445"/>
    <mergeCell ref="F434:H434"/>
    <mergeCell ref="G435:H435"/>
    <mergeCell ref="F436:H436"/>
    <mergeCell ref="G437:H437"/>
    <mergeCell ref="F438:H438"/>
    <mergeCell ref="G439:H439"/>
    <mergeCell ref="F428:H428"/>
    <mergeCell ref="G429:H429"/>
    <mergeCell ref="F430:H430"/>
    <mergeCell ref="G431:H431"/>
    <mergeCell ref="F432:H432"/>
    <mergeCell ref="G433:H433"/>
    <mergeCell ref="G422:H422"/>
    <mergeCell ref="C423:H423"/>
    <mergeCell ref="D424:H424"/>
    <mergeCell ref="E425:H425"/>
    <mergeCell ref="F426:H426"/>
    <mergeCell ref="G427:H427"/>
    <mergeCell ref="E416:H416"/>
    <mergeCell ref="F417:H417"/>
    <mergeCell ref="G418:H418"/>
    <mergeCell ref="F419:H419"/>
    <mergeCell ref="G420:H420"/>
    <mergeCell ref="F421:H421"/>
    <mergeCell ref="D410:H410"/>
    <mergeCell ref="E411:H411"/>
    <mergeCell ref="F412:H412"/>
    <mergeCell ref="G413:H413"/>
    <mergeCell ref="F414:H414"/>
    <mergeCell ref="G415:H415"/>
    <mergeCell ref="F404:H404"/>
    <mergeCell ref="G405:H405"/>
    <mergeCell ref="C406:H406"/>
    <mergeCell ref="D407:H407"/>
    <mergeCell ref="E408:H408"/>
    <mergeCell ref="G409:H409"/>
    <mergeCell ref="G398:H398"/>
    <mergeCell ref="F399:H399"/>
    <mergeCell ref="G400:H400"/>
    <mergeCell ref="F401:H401"/>
    <mergeCell ref="G402:H402"/>
    <mergeCell ref="E403:H403"/>
    <mergeCell ref="F392:H392"/>
    <mergeCell ref="G393:H393"/>
    <mergeCell ref="E394:H394"/>
    <mergeCell ref="F395:H395"/>
    <mergeCell ref="G396:H396"/>
    <mergeCell ref="F397:H397"/>
    <mergeCell ref="G386:H386"/>
    <mergeCell ref="F387:H387"/>
    <mergeCell ref="G388:H388"/>
    <mergeCell ref="C389:H389"/>
    <mergeCell ref="D390:H390"/>
    <mergeCell ref="E391:H391"/>
    <mergeCell ref="E380:H380"/>
    <mergeCell ref="F381:H381"/>
    <mergeCell ref="G382:H382"/>
    <mergeCell ref="F383:H383"/>
    <mergeCell ref="G384:H384"/>
    <mergeCell ref="F385:H385"/>
    <mergeCell ref="C374:H374"/>
    <mergeCell ref="D375:H375"/>
    <mergeCell ref="E376:H376"/>
    <mergeCell ref="G377:H377"/>
    <mergeCell ref="C378:H378"/>
    <mergeCell ref="D379:H379"/>
    <mergeCell ref="G368:H368"/>
    <mergeCell ref="D369:H369"/>
    <mergeCell ref="F370:H370"/>
    <mergeCell ref="G371:H371"/>
    <mergeCell ref="F372:H372"/>
    <mergeCell ref="G373:H373"/>
    <mergeCell ref="F362:H362"/>
    <mergeCell ref="G363:H363"/>
    <mergeCell ref="D364:H364"/>
    <mergeCell ref="E365:H365"/>
    <mergeCell ref="G366:H366"/>
    <mergeCell ref="F367:H367"/>
    <mergeCell ref="G356:H356"/>
    <mergeCell ref="F357:H357"/>
    <mergeCell ref="G358:H358"/>
    <mergeCell ref="D359:H359"/>
    <mergeCell ref="E360:H360"/>
    <mergeCell ref="G361:H361"/>
    <mergeCell ref="D350:H350"/>
    <mergeCell ref="E351:H351"/>
    <mergeCell ref="G352:H352"/>
    <mergeCell ref="D353:H353"/>
    <mergeCell ref="E354:H354"/>
    <mergeCell ref="F355:H355"/>
    <mergeCell ref="G344:H344"/>
    <mergeCell ref="F345:H345"/>
    <mergeCell ref="G346:H346"/>
    <mergeCell ref="F347:H347"/>
    <mergeCell ref="G348:H348"/>
    <mergeCell ref="C349:H349"/>
    <mergeCell ref="D338:H338"/>
    <mergeCell ref="E339:H339"/>
    <mergeCell ref="G340:H340"/>
    <mergeCell ref="F341:H341"/>
    <mergeCell ref="G342:H342"/>
    <mergeCell ref="F343:H343"/>
    <mergeCell ref="E332:H332"/>
    <mergeCell ref="G333:H333"/>
    <mergeCell ref="D334:H334"/>
    <mergeCell ref="E335:H335"/>
    <mergeCell ref="G336:H336"/>
    <mergeCell ref="C337:H337"/>
    <mergeCell ref="G326:H326"/>
    <mergeCell ref="D327:H327"/>
    <mergeCell ref="E328:H328"/>
    <mergeCell ref="G329:H329"/>
    <mergeCell ref="C330:H330"/>
    <mergeCell ref="D331:H331"/>
    <mergeCell ref="G320:H320"/>
    <mergeCell ref="C321:H321"/>
    <mergeCell ref="D322:H322"/>
    <mergeCell ref="E323:H323"/>
    <mergeCell ref="G324:H324"/>
    <mergeCell ref="F325:H325"/>
    <mergeCell ref="F314:H314"/>
    <mergeCell ref="G315:H315"/>
    <mergeCell ref="F316:H316"/>
    <mergeCell ref="G317:H317"/>
    <mergeCell ref="D318:H318"/>
    <mergeCell ref="F319:H319"/>
    <mergeCell ref="G308:H308"/>
    <mergeCell ref="F309:H309"/>
    <mergeCell ref="G310:H310"/>
    <mergeCell ref="D311:H311"/>
    <mergeCell ref="E312:H312"/>
    <mergeCell ref="G313:H313"/>
    <mergeCell ref="D302:H302"/>
    <mergeCell ref="F303:H303"/>
    <mergeCell ref="G304:H304"/>
    <mergeCell ref="C305:H305"/>
    <mergeCell ref="D306:H306"/>
    <mergeCell ref="E307:H307"/>
    <mergeCell ref="D296:H296"/>
    <mergeCell ref="E297:H297"/>
    <mergeCell ref="G298:H298"/>
    <mergeCell ref="D299:H299"/>
    <mergeCell ref="E300:H300"/>
    <mergeCell ref="G301:H301"/>
    <mergeCell ref="G290:H290"/>
    <mergeCell ref="C291:H291"/>
    <mergeCell ref="D292:H292"/>
    <mergeCell ref="F293:H293"/>
    <mergeCell ref="G294:H294"/>
    <mergeCell ref="C295:H295"/>
    <mergeCell ref="G284:H284"/>
    <mergeCell ref="D285:H285"/>
    <mergeCell ref="E286:H286"/>
    <mergeCell ref="G287:H287"/>
    <mergeCell ref="D288:H288"/>
    <mergeCell ref="F289:H289"/>
    <mergeCell ref="F278:H278"/>
    <mergeCell ref="G279:H279"/>
    <mergeCell ref="F280:H280"/>
    <mergeCell ref="G281:H281"/>
    <mergeCell ref="D282:H282"/>
    <mergeCell ref="E283:H283"/>
    <mergeCell ref="F272:H272"/>
    <mergeCell ref="G273:H273"/>
    <mergeCell ref="F274:H274"/>
    <mergeCell ref="G275:H275"/>
    <mergeCell ref="F276:H276"/>
    <mergeCell ref="G277:H277"/>
    <mergeCell ref="G266:H266"/>
    <mergeCell ref="C267:H267"/>
    <mergeCell ref="D268:H268"/>
    <mergeCell ref="E269:H269"/>
    <mergeCell ref="F270:H270"/>
    <mergeCell ref="G271:H271"/>
    <mergeCell ref="G260:H260"/>
    <mergeCell ref="G261:H261"/>
    <mergeCell ref="F262:H262"/>
    <mergeCell ref="G263:H263"/>
    <mergeCell ref="D264:H264"/>
    <mergeCell ref="F265:H265"/>
    <mergeCell ref="D254:H254"/>
    <mergeCell ref="E255:H255"/>
    <mergeCell ref="F256:H256"/>
    <mergeCell ref="G257:H257"/>
    <mergeCell ref="G258:H258"/>
    <mergeCell ref="G259:H259"/>
    <mergeCell ref="G248:H248"/>
    <mergeCell ref="F249:H249"/>
    <mergeCell ref="G250:H250"/>
    <mergeCell ref="F251:H251"/>
    <mergeCell ref="G252:H252"/>
    <mergeCell ref="C253:H253"/>
    <mergeCell ref="F242:H242"/>
    <mergeCell ref="G243:H243"/>
    <mergeCell ref="F244:H244"/>
    <mergeCell ref="G245:H245"/>
    <mergeCell ref="D246:H246"/>
    <mergeCell ref="F247:H247"/>
    <mergeCell ref="F236:H236"/>
    <mergeCell ref="G237:H237"/>
    <mergeCell ref="C238:H238"/>
    <mergeCell ref="D239:H239"/>
    <mergeCell ref="E240:H240"/>
    <mergeCell ref="G241:H241"/>
    <mergeCell ref="G230:H230"/>
    <mergeCell ref="F231:H231"/>
    <mergeCell ref="G232:H232"/>
    <mergeCell ref="F233:H233"/>
    <mergeCell ref="G234:H234"/>
    <mergeCell ref="D235:H235"/>
    <mergeCell ref="G224:H224"/>
    <mergeCell ref="D225:H225"/>
    <mergeCell ref="E226:H226"/>
    <mergeCell ref="F227:H227"/>
    <mergeCell ref="G228:H228"/>
    <mergeCell ref="F229:H229"/>
    <mergeCell ref="D218:H218"/>
    <mergeCell ref="E219:H219"/>
    <mergeCell ref="G220:H220"/>
    <mergeCell ref="F221:H221"/>
    <mergeCell ref="G222:H222"/>
    <mergeCell ref="F223:H223"/>
    <mergeCell ref="G212:H212"/>
    <mergeCell ref="D213:H213"/>
    <mergeCell ref="E214:H214"/>
    <mergeCell ref="G215:H215"/>
    <mergeCell ref="F216:H216"/>
    <mergeCell ref="G217:H217"/>
    <mergeCell ref="G206:H206"/>
    <mergeCell ref="F207:H207"/>
    <mergeCell ref="G208:H208"/>
    <mergeCell ref="F209:H209"/>
    <mergeCell ref="G210:H210"/>
    <mergeCell ref="F211:H211"/>
    <mergeCell ref="E200:H200"/>
    <mergeCell ref="F201:H201"/>
    <mergeCell ref="G202:H202"/>
    <mergeCell ref="F203:H203"/>
    <mergeCell ref="G204:H204"/>
    <mergeCell ref="F205:H205"/>
    <mergeCell ref="G194:H194"/>
    <mergeCell ref="F195:H195"/>
    <mergeCell ref="G196:H196"/>
    <mergeCell ref="F197:H197"/>
    <mergeCell ref="G198:H198"/>
    <mergeCell ref="D199:H199"/>
    <mergeCell ref="G188:H188"/>
    <mergeCell ref="F189:H189"/>
    <mergeCell ref="G190:H190"/>
    <mergeCell ref="F191:H191"/>
    <mergeCell ref="G192:H192"/>
    <mergeCell ref="F193:H193"/>
    <mergeCell ref="D182:H182"/>
    <mergeCell ref="F183:H183"/>
    <mergeCell ref="G184:H184"/>
    <mergeCell ref="C185:H185"/>
    <mergeCell ref="D186:H186"/>
    <mergeCell ref="E187:H187"/>
    <mergeCell ref="E176:H176"/>
    <mergeCell ref="G177:H177"/>
    <mergeCell ref="F178:H178"/>
    <mergeCell ref="G179:H179"/>
    <mergeCell ref="F180:H180"/>
    <mergeCell ref="G181:H181"/>
    <mergeCell ref="C170:H170"/>
    <mergeCell ref="D171:H171"/>
    <mergeCell ref="F172:H172"/>
    <mergeCell ref="G173:H173"/>
    <mergeCell ref="C174:H174"/>
    <mergeCell ref="D175:H175"/>
    <mergeCell ref="F164:H164"/>
    <mergeCell ref="G165:H165"/>
    <mergeCell ref="F166:H166"/>
    <mergeCell ref="G167:H167"/>
    <mergeCell ref="F168:H168"/>
    <mergeCell ref="G169:H169"/>
    <mergeCell ref="G158:H158"/>
    <mergeCell ref="F159:H159"/>
    <mergeCell ref="G160:H160"/>
    <mergeCell ref="C161:H161"/>
    <mergeCell ref="D162:H162"/>
    <mergeCell ref="E163:H163"/>
    <mergeCell ref="G152:H152"/>
    <mergeCell ref="F153:H153"/>
    <mergeCell ref="G154:H154"/>
    <mergeCell ref="F155:H155"/>
    <mergeCell ref="G156:H156"/>
    <mergeCell ref="F157:H157"/>
    <mergeCell ref="E146:H146"/>
    <mergeCell ref="F147:H147"/>
    <mergeCell ref="G148:H148"/>
    <mergeCell ref="F149:H149"/>
    <mergeCell ref="G150:H150"/>
    <mergeCell ref="F151:H151"/>
    <mergeCell ref="D140:H140"/>
    <mergeCell ref="F141:H141"/>
    <mergeCell ref="G142:H142"/>
    <mergeCell ref="B143:H143"/>
    <mergeCell ref="C144:H144"/>
    <mergeCell ref="D145:H145"/>
    <mergeCell ref="G134:H134"/>
    <mergeCell ref="C135:H135"/>
    <mergeCell ref="D136:H136"/>
    <mergeCell ref="E137:H137"/>
    <mergeCell ref="F138:H138"/>
    <mergeCell ref="G139:H139"/>
    <mergeCell ref="D128:H128"/>
    <mergeCell ref="E129:H129"/>
    <mergeCell ref="F130:H130"/>
    <mergeCell ref="G131:H131"/>
    <mergeCell ref="D132:H132"/>
    <mergeCell ref="F133:H133"/>
    <mergeCell ref="G122:H122"/>
    <mergeCell ref="C123:H123"/>
    <mergeCell ref="D124:H124"/>
    <mergeCell ref="F125:H125"/>
    <mergeCell ref="G126:H126"/>
    <mergeCell ref="C127:H127"/>
    <mergeCell ref="D116:H116"/>
    <mergeCell ref="E117:H117"/>
    <mergeCell ref="F118:H118"/>
    <mergeCell ref="G119:H119"/>
    <mergeCell ref="D120:H120"/>
    <mergeCell ref="F121:H121"/>
    <mergeCell ref="C110:H110"/>
    <mergeCell ref="D111:H111"/>
    <mergeCell ref="E112:H112"/>
    <mergeCell ref="F113:H113"/>
    <mergeCell ref="G114:H114"/>
    <mergeCell ref="C115:H115"/>
    <mergeCell ref="E104:H104"/>
    <mergeCell ref="F105:H105"/>
    <mergeCell ref="G106:H106"/>
    <mergeCell ref="D107:H107"/>
    <mergeCell ref="F108:H108"/>
    <mergeCell ref="G109:H109"/>
    <mergeCell ref="E98:H98"/>
    <mergeCell ref="F99:H99"/>
    <mergeCell ref="G100:H100"/>
    <mergeCell ref="F101:H101"/>
    <mergeCell ref="G102:H102"/>
    <mergeCell ref="D103:H103"/>
    <mergeCell ref="G92:H92"/>
    <mergeCell ref="F93:H93"/>
    <mergeCell ref="G94:H94"/>
    <mergeCell ref="F95:H95"/>
    <mergeCell ref="G96:H96"/>
    <mergeCell ref="D97:H97"/>
    <mergeCell ref="F86:H86"/>
    <mergeCell ref="G87:H87"/>
    <mergeCell ref="C88:H88"/>
    <mergeCell ref="D89:H89"/>
    <mergeCell ref="E90:H90"/>
    <mergeCell ref="F91:H91"/>
    <mergeCell ref="F80:H80"/>
    <mergeCell ref="G81:H81"/>
    <mergeCell ref="B82:H82"/>
    <mergeCell ref="C83:H83"/>
    <mergeCell ref="D84:H84"/>
    <mergeCell ref="E85:H85"/>
    <mergeCell ref="E74:H74"/>
    <mergeCell ref="F75:H75"/>
    <mergeCell ref="G76:H76"/>
    <mergeCell ref="C77:H77"/>
    <mergeCell ref="D78:H78"/>
    <mergeCell ref="E79:H79"/>
    <mergeCell ref="F68:H68"/>
    <mergeCell ref="G69:H69"/>
    <mergeCell ref="F70:H70"/>
    <mergeCell ref="G71:H71"/>
    <mergeCell ref="C72:H72"/>
    <mergeCell ref="D73:H73"/>
    <mergeCell ref="E62:H62"/>
    <mergeCell ref="F63:H63"/>
    <mergeCell ref="G64:H64"/>
    <mergeCell ref="C65:H65"/>
    <mergeCell ref="D66:H66"/>
    <mergeCell ref="E67:H67"/>
    <mergeCell ref="E56:H56"/>
    <mergeCell ref="F57:H57"/>
    <mergeCell ref="G58:H58"/>
    <mergeCell ref="B59:H59"/>
    <mergeCell ref="C60:H60"/>
    <mergeCell ref="D61:H61"/>
    <mergeCell ref="C50:H50"/>
    <mergeCell ref="D51:H51"/>
    <mergeCell ref="E52:H52"/>
    <mergeCell ref="F53:H53"/>
    <mergeCell ref="G54:H54"/>
    <mergeCell ref="D55:H55"/>
    <mergeCell ref="F44:H44"/>
    <mergeCell ref="G45:H45"/>
    <mergeCell ref="F46:H46"/>
    <mergeCell ref="G47:H47"/>
    <mergeCell ref="F48:H48"/>
    <mergeCell ref="G49:H49"/>
    <mergeCell ref="D38:H38"/>
    <mergeCell ref="E39:H39"/>
    <mergeCell ref="G40:H40"/>
    <mergeCell ref="C41:H41"/>
    <mergeCell ref="D42:H42"/>
    <mergeCell ref="E43:H43"/>
    <mergeCell ref="E32:H32"/>
    <mergeCell ref="F33:H33"/>
    <mergeCell ref="G34:H34"/>
    <mergeCell ref="F35:H35"/>
    <mergeCell ref="G36:H36"/>
    <mergeCell ref="C37:H37"/>
    <mergeCell ref="D26:H26"/>
    <mergeCell ref="E27:H27"/>
    <mergeCell ref="F28:H28"/>
    <mergeCell ref="G29:H29"/>
    <mergeCell ref="C30:H30"/>
    <mergeCell ref="D31:H31"/>
    <mergeCell ref="K21:K22"/>
    <mergeCell ref="L21:L22"/>
    <mergeCell ref="N21:N22"/>
    <mergeCell ref="O21:O22"/>
    <mergeCell ref="B24:H24"/>
    <mergeCell ref="C25:H25"/>
    <mergeCell ref="M6:O6"/>
    <mergeCell ref="A18:O18"/>
    <mergeCell ref="A19:L19"/>
    <mergeCell ref="A20:A22"/>
    <mergeCell ref="B20:H22"/>
    <mergeCell ref="I20:L20"/>
    <mergeCell ref="M20:M22"/>
    <mergeCell ref="N20:O20"/>
    <mergeCell ref="I21:I22"/>
    <mergeCell ref="J21:J22"/>
  </mergeCells>
  <printOptions/>
  <pageMargins left="0.6692913385826772" right="0.1968503937007874" top="0.5118110236220472" bottom="0.3937007874015748" header="0.35433070866141736" footer="0.2362204724409449"/>
  <pageSetup horizontalDpi="600" verticalDpi="600" orientation="landscape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U108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5.25390625" style="200" customWidth="1"/>
    <col min="2" max="3" width="0.74609375" style="200" hidden="1" customWidth="1"/>
    <col min="4" max="6" width="0.6171875" style="200" hidden="1" customWidth="1"/>
    <col min="7" max="7" width="0.74609375" style="200" hidden="1" customWidth="1"/>
    <col min="8" max="8" width="56.00390625" style="200" customWidth="1"/>
    <col min="9" max="9" width="9.75390625" style="58" bestFit="1" customWidth="1"/>
    <col min="10" max="10" width="10.25390625" style="58" customWidth="1"/>
    <col min="11" max="11" width="11.625" style="58" customWidth="1"/>
    <col min="12" max="12" width="10.375" style="58" customWidth="1"/>
    <col min="13" max="13" width="19.625" style="58" customWidth="1"/>
    <col min="14" max="14" width="15.125" style="58" customWidth="1"/>
    <col min="15" max="15" width="15.00390625" style="58" customWidth="1"/>
    <col min="16" max="16" width="3.00390625" style="58" customWidth="1"/>
    <col min="17" max="16384" width="9.125" style="58" customWidth="1"/>
  </cols>
  <sheetData>
    <row r="1" ht="7.5" customHeight="1"/>
    <row r="2" ht="17.25" customHeight="1">
      <c r="O2" s="201" t="s">
        <v>1019</v>
      </c>
    </row>
    <row r="3" ht="17.25" customHeight="1">
      <c r="O3" s="202" t="s">
        <v>711</v>
      </c>
    </row>
    <row r="4" ht="17.25" customHeight="1">
      <c r="O4" s="202" t="s">
        <v>710</v>
      </c>
    </row>
    <row r="5" ht="17.25" customHeight="1">
      <c r="O5" s="203" t="s">
        <v>1018</v>
      </c>
    </row>
    <row r="6" ht="17.25" customHeight="1">
      <c r="O6" s="203" t="s">
        <v>710</v>
      </c>
    </row>
    <row r="7" ht="17.25" customHeight="1">
      <c r="O7" s="203" t="s">
        <v>1026</v>
      </c>
    </row>
    <row r="8" ht="17.25" customHeight="1">
      <c r="O8" s="203" t="s">
        <v>1014</v>
      </c>
    </row>
    <row r="9" spans="13:16" ht="17.25" customHeight="1">
      <c r="M9" s="204"/>
      <c r="N9" s="204"/>
      <c r="O9" s="203" t="s">
        <v>1037</v>
      </c>
      <c r="P9" s="204"/>
    </row>
    <row r="10" spans="13:16" ht="19.5" customHeight="1">
      <c r="M10" s="205"/>
      <c r="N10" s="205"/>
      <c r="O10" s="205"/>
      <c r="P10" s="205"/>
    </row>
    <row r="11" spans="13:16" ht="17.25" customHeight="1">
      <c r="M11" s="205"/>
      <c r="O11" s="201" t="s">
        <v>1027</v>
      </c>
      <c r="P11" s="205"/>
    </row>
    <row r="12" spans="13:16" ht="17.25" customHeight="1">
      <c r="M12" s="205"/>
      <c r="N12" s="205"/>
      <c r="O12" s="202" t="s">
        <v>711</v>
      </c>
      <c r="P12" s="205"/>
    </row>
    <row r="13" spans="13:16" ht="17.25" customHeight="1">
      <c r="M13" s="205"/>
      <c r="N13" s="205"/>
      <c r="O13" s="202" t="s">
        <v>710</v>
      </c>
      <c r="P13" s="205"/>
    </row>
    <row r="14" spans="13:16" ht="17.25" customHeight="1">
      <c r="M14" s="205"/>
      <c r="N14" s="205"/>
      <c r="O14" s="202" t="s">
        <v>928</v>
      </c>
      <c r="P14" s="205"/>
    </row>
    <row r="15" spans="13:16" ht="17.25" customHeight="1">
      <c r="M15" s="206"/>
      <c r="N15" s="206"/>
      <c r="O15" s="203" t="s">
        <v>1021</v>
      </c>
      <c r="P15" s="206"/>
    </row>
    <row r="16" spans="12:16" ht="17.25" customHeight="1">
      <c r="L16" s="207"/>
      <c r="M16" s="205"/>
      <c r="N16" s="205"/>
      <c r="O16" s="203" t="s">
        <v>1022</v>
      </c>
      <c r="P16" s="205"/>
    </row>
    <row r="17" spans="13:16" ht="12.75" customHeight="1">
      <c r="M17" s="206"/>
      <c r="N17" s="206"/>
      <c r="O17" s="206"/>
      <c r="P17" s="206"/>
    </row>
    <row r="18" spans="1:15" ht="35.25" customHeight="1">
      <c r="A18" s="618" t="s">
        <v>592</v>
      </c>
      <c r="B18" s="618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</row>
    <row r="19" spans="1:15" ht="17.25" customHeight="1">
      <c r="A19" s="208"/>
      <c r="B19" s="208"/>
      <c r="C19" s="208"/>
      <c r="D19" s="208"/>
      <c r="E19" s="208"/>
      <c r="F19" s="208"/>
      <c r="G19" s="208"/>
      <c r="H19" s="208"/>
      <c r="I19" s="209"/>
      <c r="J19" s="209"/>
      <c r="K19" s="209"/>
      <c r="L19" s="209"/>
      <c r="M19" s="210"/>
      <c r="N19" s="210"/>
      <c r="O19" s="210"/>
    </row>
    <row r="20" spans="1:15" ht="17.25" customHeight="1">
      <c r="A20" s="208"/>
      <c r="B20" s="208"/>
      <c r="C20" s="208"/>
      <c r="D20" s="208"/>
      <c r="E20" s="208"/>
      <c r="F20" s="208"/>
      <c r="G20" s="208"/>
      <c r="H20" s="208"/>
      <c r="I20" s="209"/>
      <c r="J20" s="209"/>
      <c r="K20" s="209"/>
      <c r="L20" s="209"/>
      <c r="M20" s="210"/>
      <c r="N20" s="210"/>
      <c r="O20" s="211" t="s">
        <v>925</v>
      </c>
    </row>
    <row r="21" spans="1:15" ht="18.75" customHeight="1">
      <c r="A21" s="599" t="s">
        <v>344</v>
      </c>
      <c r="B21" s="469" t="s">
        <v>345</v>
      </c>
      <c r="C21" s="469"/>
      <c r="D21" s="469"/>
      <c r="E21" s="469"/>
      <c r="F21" s="469"/>
      <c r="G21" s="469"/>
      <c r="H21" s="469" t="s">
        <v>345</v>
      </c>
      <c r="I21" s="619" t="s">
        <v>340</v>
      </c>
      <c r="J21" s="619"/>
      <c r="K21" s="619"/>
      <c r="L21" s="619"/>
      <c r="M21" s="602" t="s">
        <v>924</v>
      </c>
      <c r="N21" s="603"/>
      <c r="O21" s="604"/>
    </row>
    <row r="22" spans="1:15" ht="16.5" customHeight="1">
      <c r="A22" s="600"/>
      <c r="B22" s="212"/>
      <c r="C22" s="212"/>
      <c r="D22" s="212"/>
      <c r="E22" s="212"/>
      <c r="F22" s="212"/>
      <c r="G22" s="212"/>
      <c r="H22" s="212" t="s">
        <v>71</v>
      </c>
      <c r="I22" s="605" t="s">
        <v>593</v>
      </c>
      <c r="J22" s="606"/>
      <c r="K22" s="606"/>
      <c r="L22" s="607"/>
      <c r="M22" s="611">
        <v>262696.92925</v>
      </c>
      <c r="N22" s="612"/>
      <c r="O22" s="613"/>
    </row>
    <row r="23" spans="1:15" ht="15.75" customHeight="1">
      <c r="A23" s="600"/>
      <c r="B23" s="212"/>
      <c r="C23" s="212"/>
      <c r="D23" s="212"/>
      <c r="E23" s="212"/>
      <c r="F23" s="212"/>
      <c r="G23" s="212"/>
      <c r="H23" s="327" t="s">
        <v>72</v>
      </c>
      <c r="I23" s="608"/>
      <c r="J23" s="609"/>
      <c r="K23" s="609"/>
      <c r="L23" s="610"/>
      <c r="M23" s="614"/>
      <c r="N23" s="615"/>
      <c r="O23" s="616"/>
    </row>
    <row r="24" spans="1:15" ht="15.75" customHeight="1">
      <c r="A24" s="600"/>
      <c r="B24" s="212"/>
      <c r="C24" s="212"/>
      <c r="D24" s="212"/>
      <c r="E24" s="212"/>
      <c r="F24" s="212"/>
      <c r="G24" s="212"/>
      <c r="H24" s="626" t="s">
        <v>73</v>
      </c>
      <c r="I24" s="628" t="s">
        <v>340</v>
      </c>
      <c r="J24" s="628"/>
      <c r="K24" s="628"/>
      <c r="L24" s="628"/>
      <c r="M24" s="617" t="s">
        <v>346</v>
      </c>
      <c r="N24" s="617" t="s">
        <v>347</v>
      </c>
      <c r="O24" s="550"/>
    </row>
    <row r="25" spans="1:15" s="214" customFormat="1" ht="43.5" customHeight="1">
      <c r="A25" s="601"/>
      <c r="B25" s="213"/>
      <c r="C25" s="213"/>
      <c r="D25" s="213"/>
      <c r="E25" s="213"/>
      <c r="F25" s="213"/>
      <c r="G25" s="213"/>
      <c r="H25" s="627"/>
      <c r="I25" s="470" t="s">
        <v>915</v>
      </c>
      <c r="J25" s="470" t="s">
        <v>837</v>
      </c>
      <c r="K25" s="470" t="s">
        <v>350</v>
      </c>
      <c r="L25" s="470" t="s">
        <v>351</v>
      </c>
      <c r="M25" s="629"/>
      <c r="N25" s="471" t="s">
        <v>352</v>
      </c>
      <c r="O25" s="431" t="s">
        <v>594</v>
      </c>
    </row>
    <row r="26" spans="1:15" s="214" customFormat="1" ht="12.75" customHeight="1">
      <c r="A26" s="378">
        <v>1</v>
      </c>
      <c r="B26" s="379"/>
      <c r="C26" s="379"/>
      <c r="D26" s="379"/>
      <c r="E26" s="379"/>
      <c r="F26" s="379"/>
      <c r="G26" s="379"/>
      <c r="H26" s="379">
        <v>2</v>
      </c>
      <c r="I26" s="380">
        <v>3</v>
      </c>
      <c r="J26" s="380">
        <v>4</v>
      </c>
      <c r="K26" s="380">
        <v>5</v>
      </c>
      <c r="L26" s="380">
        <v>6</v>
      </c>
      <c r="M26" s="379">
        <v>7</v>
      </c>
      <c r="N26" s="379">
        <v>8</v>
      </c>
      <c r="O26" s="381">
        <v>9</v>
      </c>
    </row>
    <row r="27" spans="1:21" ht="29.25" customHeight="1">
      <c r="A27" s="215" t="s">
        <v>353</v>
      </c>
      <c r="B27" s="620" t="s">
        <v>413</v>
      </c>
      <c r="C27" s="620"/>
      <c r="D27" s="620"/>
      <c r="E27" s="620"/>
      <c r="F27" s="620"/>
      <c r="G27" s="620"/>
      <c r="H27" s="620"/>
      <c r="I27" s="243">
        <v>905</v>
      </c>
      <c r="J27" s="244">
        <v>0</v>
      </c>
      <c r="K27" s="245">
        <v>0</v>
      </c>
      <c r="L27" s="243">
        <v>0</v>
      </c>
      <c r="M27" s="246">
        <v>273059.3935499999</v>
      </c>
      <c r="N27" s="246">
        <v>55032.26466</v>
      </c>
      <c r="O27" s="247">
        <v>8880.926639999998</v>
      </c>
      <c r="P27" s="203"/>
      <c r="Q27" s="203"/>
      <c r="R27" s="203"/>
      <c r="S27" s="203"/>
      <c r="T27" s="203"/>
      <c r="U27" s="203"/>
    </row>
    <row r="28" spans="1:15" ht="18" customHeight="1">
      <c r="A28" s="216"/>
      <c r="B28" s="464"/>
      <c r="C28" s="594" t="s">
        <v>419</v>
      </c>
      <c r="D28" s="594"/>
      <c r="E28" s="594"/>
      <c r="F28" s="594"/>
      <c r="G28" s="594"/>
      <c r="H28" s="594"/>
      <c r="I28" s="248">
        <v>905</v>
      </c>
      <c r="J28" s="249">
        <v>701</v>
      </c>
      <c r="K28" s="250">
        <v>0</v>
      </c>
      <c r="L28" s="248">
        <v>0</v>
      </c>
      <c r="M28" s="251">
        <v>110070.35561</v>
      </c>
      <c r="N28" s="251">
        <v>0</v>
      </c>
      <c r="O28" s="252">
        <v>395.8</v>
      </c>
    </row>
    <row r="29" spans="1:15" ht="18" customHeight="1">
      <c r="A29" s="216"/>
      <c r="B29" s="464"/>
      <c r="C29" s="465"/>
      <c r="D29" s="595" t="s">
        <v>420</v>
      </c>
      <c r="E29" s="595"/>
      <c r="F29" s="595"/>
      <c r="G29" s="595"/>
      <c r="H29" s="595"/>
      <c r="I29" s="248">
        <v>905</v>
      </c>
      <c r="J29" s="249">
        <v>701</v>
      </c>
      <c r="K29" s="250">
        <v>4200000</v>
      </c>
      <c r="L29" s="248">
        <v>0</v>
      </c>
      <c r="M29" s="251">
        <v>110070.35561</v>
      </c>
      <c r="N29" s="251">
        <v>0</v>
      </c>
      <c r="O29" s="252">
        <v>395.8</v>
      </c>
    </row>
    <row r="30" spans="1:15" ht="17.25" customHeight="1">
      <c r="A30" s="216"/>
      <c r="B30" s="464"/>
      <c r="C30" s="465"/>
      <c r="D30" s="466"/>
      <c r="E30" s="595" t="s">
        <v>391</v>
      </c>
      <c r="F30" s="595"/>
      <c r="G30" s="595"/>
      <c r="H30" s="595"/>
      <c r="I30" s="248">
        <v>905</v>
      </c>
      <c r="J30" s="249">
        <v>701</v>
      </c>
      <c r="K30" s="250">
        <v>4209900</v>
      </c>
      <c r="L30" s="248">
        <v>0</v>
      </c>
      <c r="M30" s="251">
        <v>110070.35561</v>
      </c>
      <c r="N30" s="251">
        <v>0</v>
      </c>
      <c r="O30" s="252">
        <v>395.8</v>
      </c>
    </row>
    <row r="31" spans="1:15" ht="17.25" customHeight="1">
      <c r="A31" s="216"/>
      <c r="B31" s="464"/>
      <c r="C31" s="465"/>
      <c r="D31" s="466"/>
      <c r="E31" s="466"/>
      <c r="F31" s="466"/>
      <c r="G31" s="596" t="s">
        <v>392</v>
      </c>
      <c r="H31" s="596"/>
      <c r="I31" s="248">
        <v>905</v>
      </c>
      <c r="J31" s="249">
        <v>701</v>
      </c>
      <c r="K31" s="250">
        <v>4209900</v>
      </c>
      <c r="L31" s="248">
        <v>1</v>
      </c>
      <c r="M31" s="251">
        <v>110070.35561</v>
      </c>
      <c r="N31" s="251">
        <v>0</v>
      </c>
      <c r="O31" s="252">
        <v>395.8</v>
      </c>
    </row>
    <row r="32" spans="1:15" ht="17.25" customHeight="1">
      <c r="A32" s="216"/>
      <c r="B32" s="464"/>
      <c r="C32" s="594" t="s">
        <v>490</v>
      </c>
      <c r="D32" s="594"/>
      <c r="E32" s="594"/>
      <c r="F32" s="594"/>
      <c r="G32" s="594"/>
      <c r="H32" s="594"/>
      <c r="I32" s="248">
        <v>905</v>
      </c>
      <c r="J32" s="249">
        <v>702</v>
      </c>
      <c r="K32" s="250">
        <v>0</v>
      </c>
      <c r="L32" s="248">
        <v>0</v>
      </c>
      <c r="M32" s="251">
        <f>41213.18022+8.99606</f>
        <v>41222.17628</v>
      </c>
      <c r="N32" s="251">
        <v>534.3975</v>
      </c>
      <c r="O32" s="252">
        <v>657.735</v>
      </c>
    </row>
    <row r="33" spans="1:15" ht="28.5" customHeight="1">
      <c r="A33" s="216"/>
      <c r="B33" s="464"/>
      <c r="C33" s="465"/>
      <c r="D33" s="595" t="s">
        <v>491</v>
      </c>
      <c r="E33" s="595"/>
      <c r="F33" s="595"/>
      <c r="G33" s="595"/>
      <c r="H33" s="595"/>
      <c r="I33" s="248">
        <v>905</v>
      </c>
      <c r="J33" s="249">
        <v>702</v>
      </c>
      <c r="K33" s="250">
        <v>4210000</v>
      </c>
      <c r="L33" s="248">
        <v>0</v>
      </c>
      <c r="M33" s="251">
        <f>33643.72171+8.99606</f>
        <v>33652.717769999996</v>
      </c>
      <c r="N33" s="251">
        <v>0</v>
      </c>
      <c r="O33" s="252">
        <v>641.235</v>
      </c>
    </row>
    <row r="34" spans="1:15" ht="16.5" customHeight="1">
      <c r="A34" s="216"/>
      <c r="B34" s="464"/>
      <c r="C34" s="465"/>
      <c r="D34" s="466"/>
      <c r="E34" s="595" t="s">
        <v>391</v>
      </c>
      <c r="F34" s="595"/>
      <c r="G34" s="595"/>
      <c r="H34" s="595"/>
      <c r="I34" s="248">
        <v>905</v>
      </c>
      <c r="J34" s="249">
        <v>702</v>
      </c>
      <c r="K34" s="250">
        <v>4219900</v>
      </c>
      <c r="L34" s="248">
        <v>0</v>
      </c>
      <c r="M34" s="251">
        <f>33643.72171+8.99606</f>
        <v>33652.717769999996</v>
      </c>
      <c r="N34" s="251">
        <v>0</v>
      </c>
      <c r="O34" s="252">
        <v>641.235</v>
      </c>
    </row>
    <row r="35" spans="1:15" ht="15.75" customHeight="1">
      <c r="A35" s="216"/>
      <c r="B35" s="464"/>
      <c r="C35" s="465"/>
      <c r="D35" s="466"/>
      <c r="E35" s="466"/>
      <c r="F35" s="466"/>
      <c r="G35" s="596" t="s">
        <v>392</v>
      </c>
      <c r="H35" s="596"/>
      <c r="I35" s="248">
        <v>905</v>
      </c>
      <c r="J35" s="249">
        <v>702</v>
      </c>
      <c r="K35" s="250">
        <v>4219900</v>
      </c>
      <c r="L35" s="248">
        <v>1</v>
      </c>
      <c r="M35" s="251">
        <f>33643.72171+8.99606</f>
        <v>33652.717769999996</v>
      </c>
      <c r="N35" s="251">
        <v>0</v>
      </c>
      <c r="O35" s="252">
        <v>641.235</v>
      </c>
    </row>
    <row r="36" spans="1:15" ht="14.25" customHeight="1">
      <c r="A36" s="216"/>
      <c r="B36" s="464"/>
      <c r="C36" s="465"/>
      <c r="D36" s="595" t="s">
        <v>496</v>
      </c>
      <c r="E36" s="595"/>
      <c r="F36" s="595"/>
      <c r="G36" s="595"/>
      <c r="H36" s="595"/>
      <c r="I36" s="248">
        <v>905</v>
      </c>
      <c r="J36" s="249">
        <v>702</v>
      </c>
      <c r="K36" s="250">
        <v>4230000</v>
      </c>
      <c r="L36" s="248">
        <v>0</v>
      </c>
      <c r="M36" s="251">
        <v>7448.03564</v>
      </c>
      <c r="N36" s="251">
        <v>534.3975</v>
      </c>
      <c r="O36" s="252">
        <v>16.5</v>
      </c>
    </row>
    <row r="37" spans="1:15" ht="17.25" customHeight="1">
      <c r="A37" s="216"/>
      <c r="B37" s="464"/>
      <c r="C37" s="465"/>
      <c r="D37" s="466"/>
      <c r="E37" s="595" t="s">
        <v>391</v>
      </c>
      <c r="F37" s="595"/>
      <c r="G37" s="595"/>
      <c r="H37" s="595"/>
      <c r="I37" s="248">
        <v>905</v>
      </c>
      <c r="J37" s="249">
        <v>702</v>
      </c>
      <c r="K37" s="250">
        <v>4239900</v>
      </c>
      <c r="L37" s="248">
        <v>0</v>
      </c>
      <c r="M37" s="251">
        <v>7448.03564</v>
      </c>
      <c r="N37" s="251">
        <v>534.3975</v>
      </c>
      <c r="O37" s="252">
        <v>16.5</v>
      </c>
    </row>
    <row r="38" spans="1:15" ht="14.25" customHeight="1">
      <c r="A38" s="216"/>
      <c r="B38" s="464"/>
      <c r="C38" s="465"/>
      <c r="D38" s="466"/>
      <c r="E38" s="466"/>
      <c r="F38" s="595" t="s">
        <v>595</v>
      </c>
      <c r="G38" s="595"/>
      <c r="H38" s="595"/>
      <c r="I38" s="248">
        <v>905</v>
      </c>
      <c r="J38" s="249">
        <v>702</v>
      </c>
      <c r="K38" s="250">
        <v>4239901</v>
      </c>
      <c r="L38" s="248">
        <v>0</v>
      </c>
      <c r="M38" s="251">
        <v>6156.94883</v>
      </c>
      <c r="N38" s="251">
        <v>534.3975</v>
      </c>
      <c r="O38" s="252">
        <v>0</v>
      </c>
    </row>
    <row r="39" spans="1:15" ht="15" customHeight="1">
      <c r="A39" s="216"/>
      <c r="B39" s="472"/>
      <c r="C39" s="473"/>
      <c r="D39" s="474"/>
      <c r="E39" s="474"/>
      <c r="F39" s="474"/>
      <c r="G39" s="621" t="s">
        <v>392</v>
      </c>
      <c r="H39" s="621"/>
      <c r="I39" s="222">
        <v>905</v>
      </c>
      <c r="J39" s="223">
        <v>702</v>
      </c>
      <c r="K39" s="224">
        <v>4239901</v>
      </c>
      <c r="L39" s="222">
        <v>1</v>
      </c>
      <c r="M39" s="225">
        <v>6156.94883</v>
      </c>
      <c r="N39" s="225">
        <v>534.3975</v>
      </c>
      <c r="O39" s="226">
        <v>0</v>
      </c>
    </row>
    <row r="40" spans="1:15" ht="15" customHeight="1">
      <c r="A40" s="216"/>
      <c r="B40" s="472"/>
      <c r="C40" s="473"/>
      <c r="D40" s="474"/>
      <c r="E40" s="474"/>
      <c r="F40" s="622" t="s">
        <v>497</v>
      </c>
      <c r="G40" s="622"/>
      <c r="H40" s="622"/>
      <c r="I40" s="222">
        <v>905</v>
      </c>
      <c r="J40" s="223">
        <v>702</v>
      </c>
      <c r="K40" s="224">
        <v>4239902</v>
      </c>
      <c r="L40" s="222">
        <v>0</v>
      </c>
      <c r="M40" s="225">
        <v>1291.08681</v>
      </c>
      <c r="N40" s="225">
        <v>0</v>
      </c>
      <c r="O40" s="226">
        <v>16.5</v>
      </c>
    </row>
    <row r="41" spans="1:15" ht="17.25" customHeight="1">
      <c r="A41" s="216"/>
      <c r="B41" s="472"/>
      <c r="C41" s="473"/>
      <c r="D41" s="474"/>
      <c r="E41" s="474"/>
      <c r="F41" s="474"/>
      <c r="G41" s="621" t="s">
        <v>392</v>
      </c>
      <c r="H41" s="621"/>
      <c r="I41" s="222">
        <v>905</v>
      </c>
      <c r="J41" s="223">
        <v>702</v>
      </c>
      <c r="K41" s="224">
        <v>4239902</v>
      </c>
      <c r="L41" s="222">
        <v>1</v>
      </c>
      <c r="M41" s="225">
        <v>1291.08681</v>
      </c>
      <c r="N41" s="225">
        <v>0</v>
      </c>
      <c r="O41" s="226">
        <v>16.5</v>
      </c>
    </row>
    <row r="42" spans="1:15" ht="15.75" customHeight="1">
      <c r="A42" s="216"/>
      <c r="B42" s="472"/>
      <c r="C42" s="473"/>
      <c r="D42" s="622" t="s">
        <v>499</v>
      </c>
      <c r="E42" s="622"/>
      <c r="F42" s="622"/>
      <c r="G42" s="622"/>
      <c r="H42" s="622"/>
      <c r="I42" s="222">
        <v>905</v>
      </c>
      <c r="J42" s="223">
        <v>702</v>
      </c>
      <c r="K42" s="224">
        <v>4240000</v>
      </c>
      <c r="L42" s="222">
        <v>0</v>
      </c>
      <c r="M42" s="225">
        <v>121.42286999999999</v>
      </c>
      <c r="N42" s="225">
        <v>0</v>
      </c>
      <c r="O42" s="226">
        <v>0</v>
      </c>
    </row>
    <row r="43" spans="1:15" ht="15.75" customHeight="1">
      <c r="A43" s="216"/>
      <c r="B43" s="472"/>
      <c r="C43" s="473"/>
      <c r="D43" s="474"/>
      <c r="E43" s="622" t="s">
        <v>391</v>
      </c>
      <c r="F43" s="622"/>
      <c r="G43" s="622"/>
      <c r="H43" s="622"/>
      <c r="I43" s="222">
        <v>905</v>
      </c>
      <c r="J43" s="223">
        <v>702</v>
      </c>
      <c r="K43" s="224">
        <v>4249900</v>
      </c>
      <c r="L43" s="222">
        <v>0</v>
      </c>
      <c r="M43" s="225">
        <v>121.42286999999999</v>
      </c>
      <c r="N43" s="225">
        <v>0</v>
      </c>
      <c r="O43" s="226">
        <v>0</v>
      </c>
    </row>
    <row r="44" spans="1:15" ht="15.75" customHeight="1">
      <c r="A44" s="216"/>
      <c r="B44" s="472"/>
      <c r="C44" s="473"/>
      <c r="D44" s="474"/>
      <c r="E44" s="474"/>
      <c r="F44" s="474"/>
      <c r="G44" s="621" t="s">
        <v>392</v>
      </c>
      <c r="H44" s="621"/>
      <c r="I44" s="222">
        <v>905</v>
      </c>
      <c r="J44" s="223">
        <v>702</v>
      </c>
      <c r="K44" s="224">
        <v>4249900</v>
      </c>
      <c r="L44" s="222">
        <v>1</v>
      </c>
      <c r="M44" s="225">
        <v>121.42286999999999</v>
      </c>
      <c r="N44" s="225">
        <v>0</v>
      </c>
      <c r="O44" s="226">
        <v>0</v>
      </c>
    </row>
    <row r="45" spans="1:15" ht="15.75" customHeight="1">
      <c r="A45" s="216"/>
      <c r="B45" s="472"/>
      <c r="C45" s="623" t="s">
        <v>512</v>
      </c>
      <c r="D45" s="623"/>
      <c r="E45" s="623"/>
      <c r="F45" s="623"/>
      <c r="G45" s="623"/>
      <c r="H45" s="623"/>
      <c r="I45" s="217">
        <v>905</v>
      </c>
      <c r="J45" s="218">
        <v>801</v>
      </c>
      <c r="K45" s="219">
        <v>0</v>
      </c>
      <c r="L45" s="217">
        <v>0</v>
      </c>
      <c r="M45" s="220">
        <v>4922.27614</v>
      </c>
      <c r="N45" s="220">
        <v>496.89977999999996</v>
      </c>
      <c r="O45" s="221">
        <v>545.28496</v>
      </c>
    </row>
    <row r="46" spans="1:15" ht="25.5" customHeight="1">
      <c r="A46" s="216"/>
      <c r="B46" s="472"/>
      <c r="C46" s="473"/>
      <c r="D46" s="622" t="s">
        <v>394</v>
      </c>
      <c r="E46" s="622"/>
      <c r="F46" s="622"/>
      <c r="G46" s="622"/>
      <c r="H46" s="622"/>
      <c r="I46" s="222">
        <v>905</v>
      </c>
      <c r="J46" s="223">
        <v>801</v>
      </c>
      <c r="K46" s="224">
        <v>4400000</v>
      </c>
      <c r="L46" s="222">
        <v>0</v>
      </c>
      <c r="M46" s="225">
        <v>4804.61582</v>
      </c>
      <c r="N46" s="225">
        <v>486.09677999999997</v>
      </c>
      <c r="O46" s="226">
        <v>545.28496</v>
      </c>
    </row>
    <row r="47" spans="1:15" ht="13.5" customHeight="1">
      <c r="A47" s="216"/>
      <c r="B47" s="472"/>
      <c r="C47" s="473"/>
      <c r="D47" s="474"/>
      <c r="E47" s="622" t="s">
        <v>391</v>
      </c>
      <c r="F47" s="622"/>
      <c r="G47" s="622"/>
      <c r="H47" s="622"/>
      <c r="I47" s="222">
        <v>905</v>
      </c>
      <c r="J47" s="223">
        <v>801</v>
      </c>
      <c r="K47" s="224">
        <v>4409900</v>
      </c>
      <c r="L47" s="222">
        <v>0</v>
      </c>
      <c r="M47" s="225">
        <v>4804.61582</v>
      </c>
      <c r="N47" s="225">
        <v>486.09677999999997</v>
      </c>
      <c r="O47" s="226">
        <v>545.28496</v>
      </c>
    </row>
    <row r="48" spans="1:15" ht="27.75" customHeight="1">
      <c r="A48" s="216"/>
      <c r="B48" s="472"/>
      <c r="C48" s="473"/>
      <c r="D48" s="474"/>
      <c r="E48" s="474"/>
      <c r="F48" s="622" t="s">
        <v>513</v>
      </c>
      <c r="G48" s="622"/>
      <c r="H48" s="622"/>
      <c r="I48" s="222">
        <v>905</v>
      </c>
      <c r="J48" s="223">
        <v>801</v>
      </c>
      <c r="K48" s="224">
        <v>4409901</v>
      </c>
      <c r="L48" s="222">
        <v>0</v>
      </c>
      <c r="M48" s="225">
        <v>2570.36834</v>
      </c>
      <c r="N48" s="225">
        <v>157.19183999999998</v>
      </c>
      <c r="O48" s="226">
        <v>527.38576</v>
      </c>
    </row>
    <row r="49" spans="1:15" ht="17.25" customHeight="1">
      <c r="A49" s="216"/>
      <c r="B49" s="472"/>
      <c r="C49" s="473"/>
      <c r="D49" s="474"/>
      <c r="E49" s="474"/>
      <c r="F49" s="474"/>
      <c r="G49" s="621" t="s">
        <v>392</v>
      </c>
      <c r="H49" s="621"/>
      <c r="I49" s="222">
        <v>905</v>
      </c>
      <c r="J49" s="223">
        <v>801</v>
      </c>
      <c r="K49" s="224">
        <v>4409901</v>
      </c>
      <c r="L49" s="222">
        <v>1</v>
      </c>
      <c r="M49" s="225">
        <v>2570.36834</v>
      </c>
      <c r="N49" s="225">
        <v>157.19183999999998</v>
      </c>
      <c r="O49" s="226">
        <v>527.38576</v>
      </c>
    </row>
    <row r="50" spans="1:15" ht="28.5" customHeight="1">
      <c r="A50" s="216"/>
      <c r="B50" s="472"/>
      <c r="C50" s="473"/>
      <c r="D50" s="474"/>
      <c r="E50" s="474"/>
      <c r="F50" s="622" t="s">
        <v>596</v>
      </c>
      <c r="G50" s="622"/>
      <c r="H50" s="622"/>
      <c r="I50" s="222">
        <v>905</v>
      </c>
      <c r="J50" s="223">
        <v>801</v>
      </c>
      <c r="K50" s="224">
        <v>4409902</v>
      </c>
      <c r="L50" s="222">
        <v>0</v>
      </c>
      <c r="M50" s="225">
        <v>1018.1119699999999</v>
      </c>
      <c r="N50" s="225">
        <v>248.41674</v>
      </c>
      <c r="O50" s="226">
        <v>17.8992</v>
      </c>
    </row>
    <row r="51" spans="1:15" ht="17.25" customHeight="1">
      <c r="A51" s="216"/>
      <c r="B51" s="472"/>
      <c r="C51" s="473"/>
      <c r="D51" s="474"/>
      <c r="E51" s="474"/>
      <c r="F51" s="474"/>
      <c r="G51" s="621" t="s">
        <v>392</v>
      </c>
      <c r="H51" s="621"/>
      <c r="I51" s="222">
        <v>905</v>
      </c>
      <c r="J51" s="223">
        <v>801</v>
      </c>
      <c r="K51" s="224">
        <v>4409902</v>
      </c>
      <c r="L51" s="222">
        <v>1</v>
      </c>
      <c r="M51" s="225">
        <v>1018.1119699999999</v>
      </c>
      <c r="N51" s="225">
        <v>248.41674</v>
      </c>
      <c r="O51" s="226">
        <v>17.8992</v>
      </c>
    </row>
    <row r="52" spans="1:15" ht="29.25" customHeight="1">
      <c r="A52" s="216"/>
      <c r="B52" s="472"/>
      <c r="C52" s="473"/>
      <c r="D52" s="474"/>
      <c r="E52" s="474"/>
      <c r="F52" s="622" t="s">
        <v>597</v>
      </c>
      <c r="G52" s="622"/>
      <c r="H52" s="622"/>
      <c r="I52" s="222">
        <v>905</v>
      </c>
      <c r="J52" s="223">
        <v>801</v>
      </c>
      <c r="K52" s="224">
        <v>4409903</v>
      </c>
      <c r="L52" s="222">
        <v>0</v>
      </c>
      <c r="M52" s="225">
        <v>459.85</v>
      </c>
      <c r="N52" s="225">
        <v>0</v>
      </c>
      <c r="O52" s="226">
        <v>0</v>
      </c>
    </row>
    <row r="53" spans="1:15" ht="17.25" customHeight="1">
      <c r="A53" s="216"/>
      <c r="B53" s="472"/>
      <c r="C53" s="473"/>
      <c r="D53" s="474"/>
      <c r="E53" s="474"/>
      <c r="F53" s="474"/>
      <c r="G53" s="621" t="s">
        <v>392</v>
      </c>
      <c r="H53" s="621"/>
      <c r="I53" s="222">
        <v>905</v>
      </c>
      <c r="J53" s="223">
        <v>801</v>
      </c>
      <c r="K53" s="224">
        <v>4409903</v>
      </c>
      <c r="L53" s="222">
        <v>1</v>
      </c>
      <c r="M53" s="225">
        <v>459.85</v>
      </c>
      <c r="N53" s="225">
        <v>0</v>
      </c>
      <c r="O53" s="226">
        <v>0</v>
      </c>
    </row>
    <row r="54" spans="1:15" ht="30" customHeight="1">
      <c r="A54" s="216"/>
      <c r="B54" s="472"/>
      <c r="C54" s="473"/>
      <c r="D54" s="474"/>
      <c r="E54" s="474"/>
      <c r="F54" s="622" t="s">
        <v>683</v>
      </c>
      <c r="G54" s="622"/>
      <c r="H54" s="622"/>
      <c r="I54" s="222">
        <v>905</v>
      </c>
      <c r="J54" s="223">
        <v>801</v>
      </c>
      <c r="K54" s="224">
        <v>4409904</v>
      </c>
      <c r="L54" s="222">
        <v>0</v>
      </c>
      <c r="M54" s="225">
        <v>495.57610999999997</v>
      </c>
      <c r="N54" s="225">
        <v>80.48819999999999</v>
      </c>
      <c r="O54" s="226">
        <v>0</v>
      </c>
    </row>
    <row r="55" spans="1:15" ht="14.25" customHeight="1">
      <c r="A55" s="216"/>
      <c r="B55" s="472"/>
      <c r="C55" s="473"/>
      <c r="D55" s="474"/>
      <c r="E55" s="474"/>
      <c r="F55" s="474"/>
      <c r="G55" s="621" t="s">
        <v>392</v>
      </c>
      <c r="H55" s="621"/>
      <c r="I55" s="222">
        <v>905</v>
      </c>
      <c r="J55" s="223">
        <v>801</v>
      </c>
      <c r="K55" s="224">
        <v>4409904</v>
      </c>
      <c r="L55" s="222">
        <v>1</v>
      </c>
      <c r="M55" s="225">
        <v>495.57610999999997</v>
      </c>
      <c r="N55" s="225">
        <v>80.48819999999999</v>
      </c>
      <c r="O55" s="226">
        <v>0</v>
      </c>
    </row>
    <row r="56" spans="1:15" ht="32.25" customHeight="1">
      <c r="A56" s="216"/>
      <c r="B56" s="472"/>
      <c r="C56" s="473"/>
      <c r="D56" s="474"/>
      <c r="E56" s="474"/>
      <c r="F56" s="622" t="s">
        <v>684</v>
      </c>
      <c r="G56" s="622"/>
      <c r="H56" s="622"/>
      <c r="I56" s="222">
        <v>905</v>
      </c>
      <c r="J56" s="223">
        <v>801</v>
      </c>
      <c r="K56" s="224">
        <v>4409905</v>
      </c>
      <c r="L56" s="222">
        <v>0</v>
      </c>
      <c r="M56" s="225">
        <v>260.7094</v>
      </c>
      <c r="N56" s="225">
        <v>0</v>
      </c>
      <c r="O56" s="226">
        <v>0</v>
      </c>
    </row>
    <row r="57" spans="1:15" ht="17.25" customHeight="1">
      <c r="A57" s="216"/>
      <c r="B57" s="472"/>
      <c r="C57" s="473"/>
      <c r="D57" s="474"/>
      <c r="E57" s="474"/>
      <c r="F57" s="474"/>
      <c r="G57" s="621" t="s">
        <v>392</v>
      </c>
      <c r="H57" s="621"/>
      <c r="I57" s="222">
        <v>905</v>
      </c>
      <c r="J57" s="223">
        <v>801</v>
      </c>
      <c r="K57" s="224">
        <v>4409905</v>
      </c>
      <c r="L57" s="222">
        <v>1</v>
      </c>
      <c r="M57" s="225">
        <v>260.7094</v>
      </c>
      <c r="N57" s="225">
        <v>0</v>
      </c>
      <c r="O57" s="226">
        <v>0</v>
      </c>
    </row>
    <row r="58" spans="1:15" ht="17.25" customHeight="1">
      <c r="A58" s="216"/>
      <c r="B58" s="472"/>
      <c r="C58" s="473"/>
      <c r="D58" s="622" t="s">
        <v>686</v>
      </c>
      <c r="E58" s="622"/>
      <c r="F58" s="622"/>
      <c r="G58" s="622"/>
      <c r="H58" s="622"/>
      <c r="I58" s="222">
        <v>905</v>
      </c>
      <c r="J58" s="223">
        <v>801</v>
      </c>
      <c r="K58" s="224">
        <v>4420000</v>
      </c>
      <c r="L58" s="222">
        <v>0</v>
      </c>
      <c r="M58" s="225">
        <v>117.66032000000001</v>
      </c>
      <c r="N58" s="225">
        <v>10.803</v>
      </c>
      <c r="O58" s="226">
        <v>0</v>
      </c>
    </row>
    <row r="59" spans="1:15" ht="15.75" customHeight="1">
      <c r="A59" s="216"/>
      <c r="B59" s="472"/>
      <c r="C59" s="473"/>
      <c r="D59" s="474"/>
      <c r="E59" s="622" t="s">
        <v>391</v>
      </c>
      <c r="F59" s="622"/>
      <c r="G59" s="622"/>
      <c r="H59" s="622"/>
      <c r="I59" s="222">
        <v>905</v>
      </c>
      <c r="J59" s="223">
        <v>801</v>
      </c>
      <c r="K59" s="224">
        <v>4429900</v>
      </c>
      <c r="L59" s="222">
        <v>0</v>
      </c>
      <c r="M59" s="225">
        <v>117.66032000000001</v>
      </c>
      <c r="N59" s="225">
        <v>10.803</v>
      </c>
      <c r="O59" s="226">
        <v>0</v>
      </c>
    </row>
    <row r="60" spans="1:15" ht="15.75" customHeight="1">
      <c r="A60" s="216"/>
      <c r="B60" s="472"/>
      <c r="C60" s="473"/>
      <c r="D60" s="474"/>
      <c r="E60" s="474"/>
      <c r="F60" s="474"/>
      <c r="G60" s="621" t="s">
        <v>392</v>
      </c>
      <c r="H60" s="621"/>
      <c r="I60" s="222">
        <v>905</v>
      </c>
      <c r="J60" s="223">
        <v>801</v>
      </c>
      <c r="K60" s="224">
        <v>4429900</v>
      </c>
      <c r="L60" s="222">
        <v>1</v>
      </c>
      <c r="M60" s="225">
        <v>117.66032000000001</v>
      </c>
      <c r="N60" s="225">
        <v>10.803</v>
      </c>
      <c r="O60" s="226">
        <v>0</v>
      </c>
    </row>
    <row r="61" spans="1:15" ht="15.75" customHeight="1">
      <c r="A61" s="216"/>
      <c r="B61" s="472"/>
      <c r="C61" s="623" t="s">
        <v>40</v>
      </c>
      <c r="D61" s="623"/>
      <c r="E61" s="623"/>
      <c r="F61" s="623"/>
      <c r="G61" s="623"/>
      <c r="H61" s="623"/>
      <c r="I61" s="217">
        <v>905</v>
      </c>
      <c r="J61" s="218">
        <v>901</v>
      </c>
      <c r="K61" s="219">
        <v>0</v>
      </c>
      <c r="L61" s="217">
        <v>0</v>
      </c>
      <c r="M61" s="220">
        <v>42447.55208000001</v>
      </c>
      <c r="N61" s="220">
        <v>21340.952</v>
      </c>
      <c r="O61" s="221">
        <v>1503.1266200000005</v>
      </c>
    </row>
    <row r="62" spans="1:15" ht="15.75" customHeight="1">
      <c r="A62" s="216"/>
      <c r="B62" s="472"/>
      <c r="C62" s="473"/>
      <c r="D62" s="622" t="s">
        <v>41</v>
      </c>
      <c r="E62" s="622"/>
      <c r="F62" s="622"/>
      <c r="G62" s="622"/>
      <c r="H62" s="622"/>
      <c r="I62" s="222">
        <v>905</v>
      </c>
      <c r="J62" s="223">
        <v>901</v>
      </c>
      <c r="K62" s="224">
        <v>4700000</v>
      </c>
      <c r="L62" s="222">
        <v>0</v>
      </c>
      <c r="M62" s="225">
        <v>37263.191060000005</v>
      </c>
      <c r="N62" s="225">
        <v>18940</v>
      </c>
      <c r="O62" s="226">
        <v>1301.1266200000005</v>
      </c>
    </row>
    <row r="63" spans="1:15" ht="15.75" customHeight="1">
      <c r="A63" s="216"/>
      <c r="B63" s="472"/>
      <c r="C63" s="473"/>
      <c r="D63" s="474"/>
      <c r="E63" s="622" t="s">
        <v>391</v>
      </c>
      <c r="F63" s="622"/>
      <c r="G63" s="622"/>
      <c r="H63" s="622"/>
      <c r="I63" s="222">
        <v>905</v>
      </c>
      <c r="J63" s="223">
        <v>901</v>
      </c>
      <c r="K63" s="224">
        <v>4709900</v>
      </c>
      <c r="L63" s="222">
        <v>0</v>
      </c>
      <c r="M63" s="225">
        <v>37263.191060000005</v>
      </c>
      <c r="N63" s="225">
        <v>18940</v>
      </c>
      <c r="O63" s="226">
        <v>1301.1266200000005</v>
      </c>
    </row>
    <row r="64" spans="1:15" ht="15.75" customHeight="1">
      <c r="A64" s="216"/>
      <c r="B64" s="472"/>
      <c r="C64" s="473"/>
      <c r="D64" s="474"/>
      <c r="E64" s="474"/>
      <c r="F64" s="474"/>
      <c r="G64" s="621" t="s">
        <v>392</v>
      </c>
      <c r="H64" s="621"/>
      <c r="I64" s="222">
        <v>905</v>
      </c>
      <c r="J64" s="223">
        <v>901</v>
      </c>
      <c r="K64" s="224">
        <v>4709900</v>
      </c>
      <c r="L64" s="222">
        <v>1</v>
      </c>
      <c r="M64" s="225">
        <v>37263.191060000005</v>
      </c>
      <c r="N64" s="225">
        <v>18940</v>
      </c>
      <c r="O64" s="226">
        <v>1301.1266200000005</v>
      </c>
    </row>
    <row r="65" spans="1:15" ht="15.75" customHeight="1">
      <c r="A65" s="216"/>
      <c r="B65" s="472"/>
      <c r="C65" s="473"/>
      <c r="D65" s="622" t="s">
        <v>42</v>
      </c>
      <c r="E65" s="622"/>
      <c r="F65" s="622"/>
      <c r="G65" s="622"/>
      <c r="H65" s="622"/>
      <c r="I65" s="222">
        <v>905</v>
      </c>
      <c r="J65" s="223">
        <v>901</v>
      </c>
      <c r="K65" s="224">
        <v>4760000</v>
      </c>
      <c r="L65" s="222">
        <v>0</v>
      </c>
      <c r="M65" s="225">
        <v>5184.361019999999</v>
      </c>
      <c r="N65" s="225">
        <v>2400.952</v>
      </c>
      <c r="O65" s="226">
        <v>202</v>
      </c>
    </row>
    <row r="66" spans="1:15" ht="15" customHeight="1">
      <c r="A66" s="216"/>
      <c r="B66" s="472"/>
      <c r="C66" s="473"/>
      <c r="D66" s="474"/>
      <c r="E66" s="622" t="s">
        <v>391</v>
      </c>
      <c r="F66" s="622"/>
      <c r="G66" s="622"/>
      <c r="H66" s="622"/>
      <c r="I66" s="222">
        <v>905</v>
      </c>
      <c r="J66" s="223">
        <v>901</v>
      </c>
      <c r="K66" s="224">
        <v>4769900</v>
      </c>
      <c r="L66" s="222">
        <v>0</v>
      </c>
      <c r="M66" s="225">
        <v>5184.361019999999</v>
      </c>
      <c r="N66" s="225">
        <v>2400.952</v>
      </c>
      <c r="O66" s="226">
        <v>202</v>
      </c>
    </row>
    <row r="67" spans="1:15" ht="15.75" customHeight="1">
      <c r="A67" s="216"/>
      <c r="B67" s="472"/>
      <c r="C67" s="473"/>
      <c r="D67" s="474"/>
      <c r="E67" s="474"/>
      <c r="F67" s="474"/>
      <c r="G67" s="621" t="s">
        <v>392</v>
      </c>
      <c r="H67" s="621"/>
      <c r="I67" s="222">
        <v>905</v>
      </c>
      <c r="J67" s="223">
        <v>901</v>
      </c>
      <c r="K67" s="224">
        <v>4769900</v>
      </c>
      <c r="L67" s="222">
        <v>1</v>
      </c>
      <c r="M67" s="225">
        <v>5184.361019999999</v>
      </c>
      <c r="N67" s="225">
        <v>2400.952</v>
      </c>
      <c r="O67" s="226">
        <v>202</v>
      </c>
    </row>
    <row r="68" spans="1:15" ht="13.5" customHeight="1">
      <c r="A68" s="216"/>
      <c r="B68" s="472"/>
      <c r="C68" s="623" t="s">
        <v>43</v>
      </c>
      <c r="D68" s="623"/>
      <c r="E68" s="623"/>
      <c r="F68" s="623"/>
      <c r="G68" s="623"/>
      <c r="H68" s="623"/>
      <c r="I68" s="217">
        <v>905</v>
      </c>
      <c r="J68" s="218">
        <v>902</v>
      </c>
      <c r="K68" s="219">
        <v>0</v>
      </c>
      <c r="L68" s="217">
        <v>0</v>
      </c>
      <c r="M68" s="220">
        <v>62078.73248</v>
      </c>
      <c r="N68" s="220">
        <v>28789.479600000002</v>
      </c>
      <c r="O68" s="221">
        <v>4396.705839999999</v>
      </c>
    </row>
    <row r="69" spans="1:15" ht="12.75" customHeight="1">
      <c r="A69" s="216"/>
      <c r="B69" s="472"/>
      <c r="C69" s="473"/>
      <c r="D69" s="622" t="s">
        <v>41</v>
      </c>
      <c r="E69" s="622"/>
      <c r="F69" s="622"/>
      <c r="G69" s="622"/>
      <c r="H69" s="622"/>
      <c r="I69" s="222">
        <v>905</v>
      </c>
      <c r="J69" s="223">
        <v>902</v>
      </c>
      <c r="K69" s="224">
        <v>4700000</v>
      </c>
      <c r="L69" s="222">
        <v>0</v>
      </c>
      <c r="M69" s="225">
        <v>13150</v>
      </c>
      <c r="N69" s="225">
        <v>5851.664</v>
      </c>
      <c r="O69" s="226">
        <v>1038</v>
      </c>
    </row>
    <row r="70" spans="1:15" ht="16.5" customHeight="1">
      <c r="A70" s="216"/>
      <c r="B70" s="472"/>
      <c r="C70" s="473"/>
      <c r="D70" s="474"/>
      <c r="E70" s="622" t="s">
        <v>391</v>
      </c>
      <c r="F70" s="622"/>
      <c r="G70" s="622"/>
      <c r="H70" s="622"/>
      <c r="I70" s="222">
        <v>905</v>
      </c>
      <c r="J70" s="223">
        <v>902</v>
      </c>
      <c r="K70" s="224">
        <v>4709900</v>
      </c>
      <c r="L70" s="222">
        <v>0</v>
      </c>
      <c r="M70" s="225">
        <v>13150</v>
      </c>
      <c r="N70" s="225">
        <v>5851.664</v>
      </c>
      <c r="O70" s="226">
        <v>1038</v>
      </c>
    </row>
    <row r="71" spans="1:15" ht="13.5" customHeight="1">
      <c r="A71" s="216"/>
      <c r="B71" s="472"/>
      <c r="C71" s="473"/>
      <c r="D71" s="474"/>
      <c r="E71" s="474"/>
      <c r="F71" s="474"/>
      <c r="G71" s="621" t="s">
        <v>392</v>
      </c>
      <c r="H71" s="621"/>
      <c r="I71" s="222">
        <v>905</v>
      </c>
      <c r="J71" s="223">
        <v>902</v>
      </c>
      <c r="K71" s="224">
        <v>4709900</v>
      </c>
      <c r="L71" s="222">
        <v>1</v>
      </c>
      <c r="M71" s="225">
        <v>12200</v>
      </c>
      <c r="N71" s="225">
        <v>5400</v>
      </c>
      <c r="O71" s="226">
        <v>1000</v>
      </c>
    </row>
    <row r="72" spans="1:15" ht="15" customHeight="1">
      <c r="A72" s="216"/>
      <c r="B72" s="472"/>
      <c r="C72" s="473"/>
      <c r="D72" s="474"/>
      <c r="E72" s="474"/>
      <c r="F72" s="622" t="s">
        <v>598</v>
      </c>
      <c r="G72" s="622"/>
      <c r="H72" s="622"/>
      <c r="I72" s="222">
        <v>905</v>
      </c>
      <c r="J72" s="223">
        <v>902</v>
      </c>
      <c r="K72" s="224">
        <v>4709906</v>
      </c>
      <c r="L72" s="222">
        <v>0</v>
      </c>
      <c r="M72" s="225">
        <v>950</v>
      </c>
      <c r="N72" s="225">
        <v>451.664</v>
      </c>
      <c r="O72" s="226">
        <v>38</v>
      </c>
    </row>
    <row r="73" spans="1:15" ht="15.75" customHeight="1">
      <c r="A73" s="216"/>
      <c r="B73" s="472"/>
      <c r="C73" s="473"/>
      <c r="D73" s="474"/>
      <c r="E73" s="474"/>
      <c r="F73" s="474"/>
      <c r="G73" s="621" t="s">
        <v>392</v>
      </c>
      <c r="H73" s="621"/>
      <c r="I73" s="222">
        <v>905</v>
      </c>
      <c r="J73" s="223">
        <v>902</v>
      </c>
      <c r="K73" s="224">
        <v>4709906</v>
      </c>
      <c r="L73" s="222">
        <v>1</v>
      </c>
      <c r="M73" s="225">
        <v>950</v>
      </c>
      <c r="N73" s="225">
        <v>451.664</v>
      </c>
      <c r="O73" s="226">
        <v>38</v>
      </c>
    </row>
    <row r="74" spans="1:15" ht="15" customHeight="1">
      <c r="A74" s="216"/>
      <c r="B74" s="472"/>
      <c r="C74" s="473"/>
      <c r="D74" s="622" t="s">
        <v>44</v>
      </c>
      <c r="E74" s="622"/>
      <c r="F74" s="622"/>
      <c r="G74" s="622"/>
      <c r="H74" s="622"/>
      <c r="I74" s="222">
        <v>905</v>
      </c>
      <c r="J74" s="223">
        <v>902</v>
      </c>
      <c r="K74" s="224">
        <v>4710000</v>
      </c>
      <c r="L74" s="222">
        <v>0</v>
      </c>
      <c r="M74" s="225">
        <v>48928.73248</v>
      </c>
      <c r="N74" s="225">
        <v>22937.8156</v>
      </c>
      <c r="O74" s="226">
        <v>3358.7058400000005</v>
      </c>
    </row>
    <row r="75" spans="1:15" ht="14.25" customHeight="1">
      <c r="A75" s="216"/>
      <c r="B75" s="472"/>
      <c r="C75" s="473"/>
      <c r="D75" s="474"/>
      <c r="E75" s="622" t="s">
        <v>391</v>
      </c>
      <c r="F75" s="622"/>
      <c r="G75" s="622"/>
      <c r="H75" s="622"/>
      <c r="I75" s="222">
        <v>905</v>
      </c>
      <c r="J75" s="223">
        <v>902</v>
      </c>
      <c r="K75" s="224">
        <v>4719900</v>
      </c>
      <c r="L75" s="222">
        <v>0</v>
      </c>
      <c r="M75" s="225">
        <v>48928.73248</v>
      </c>
      <c r="N75" s="225">
        <v>22937.8156</v>
      </c>
      <c r="O75" s="226">
        <v>3358.7058400000005</v>
      </c>
    </row>
    <row r="76" spans="1:15" ht="13.5" customHeight="1">
      <c r="A76" s="216"/>
      <c r="B76" s="472"/>
      <c r="C76" s="473"/>
      <c r="D76" s="474"/>
      <c r="E76" s="474"/>
      <c r="F76" s="474"/>
      <c r="G76" s="621" t="s">
        <v>392</v>
      </c>
      <c r="H76" s="621"/>
      <c r="I76" s="222">
        <v>905</v>
      </c>
      <c r="J76" s="223">
        <v>902</v>
      </c>
      <c r="K76" s="224">
        <v>4719900</v>
      </c>
      <c r="L76" s="222">
        <v>1</v>
      </c>
      <c r="M76" s="225">
        <v>48928.73248</v>
      </c>
      <c r="N76" s="225">
        <v>22937.8156</v>
      </c>
      <c r="O76" s="226">
        <v>3358.7058400000005</v>
      </c>
    </row>
    <row r="77" spans="1:15" ht="15.75" customHeight="1">
      <c r="A77" s="216"/>
      <c r="B77" s="472"/>
      <c r="C77" s="623" t="s">
        <v>47</v>
      </c>
      <c r="D77" s="623"/>
      <c r="E77" s="623"/>
      <c r="F77" s="623"/>
      <c r="G77" s="623"/>
      <c r="H77" s="623"/>
      <c r="I77" s="217">
        <v>905</v>
      </c>
      <c r="J77" s="218">
        <v>904</v>
      </c>
      <c r="K77" s="219">
        <v>0</v>
      </c>
      <c r="L77" s="217">
        <v>0</v>
      </c>
      <c r="M77" s="220">
        <v>1919.01513</v>
      </c>
      <c r="N77" s="220">
        <v>0</v>
      </c>
      <c r="O77" s="221">
        <v>196</v>
      </c>
    </row>
    <row r="78" spans="1:15" ht="15" customHeight="1">
      <c r="A78" s="216"/>
      <c r="B78" s="472"/>
      <c r="C78" s="473"/>
      <c r="D78" s="622" t="s">
        <v>48</v>
      </c>
      <c r="E78" s="622"/>
      <c r="F78" s="622"/>
      <c r="G78" s="622"/>
      <c r="H78" s="622"/>
      <c r="I78" s="222">
        <v>905</v>
      </c>
      <c r="J78" s="223">
        <v>904</v>
      </c>
      <c r="K78" s="224">
        <v>4770000</v>
      </c>
      <c r="L78" s="222">
        <v>0</v>
      </c>
      <c r="M78" s="225">
        <v>1919.01513</v>
      </c>
      <c r="N78" s="225">
        <v>0</v>
      </c>
      <c r="O78" s="226">
        <v>196</v>
      </c>
    </row>
    <row r="79" spans="1:15" ht="14.25" customHeight="1">
      <c r="A79" s="216"/>
      <c r="B79" s="472"/>
      <c r="C79" s="473"/>
      <c r="D79" s="474"/>
      <c r="E79" s="622" t="s">
        <v>391</v>
      </c>
      <c r="F79" s="622"/>
      <c r="G79" s="622"/>
      <c r="H79" s="622"/>
      <c r="I79" s="222">
        <v>905</v>
      </c>
      <c r="J79" s="223">
        <v>904</v>
      </c>
      <c r="K79" s="224">
        <v>4779900</v>
      </c>
      <c r="L79" s="222">
        <v>0</v>
      </c>
      <c r="M79" s="225">
        <v>1919.01513</v>
      </c>
      <c r="N79" s="225">
        <v>0</v>
      </c>
      <c r="O79" s="226">
        <v>196</v>
      </c>
    </row>
    <row r="80" spans="1:15" ht="14.25" customHeight="1">
      <c r="A80" s="216"/>
      <c r="B80" s="472"/>
      <c r="C80" s="473"/>
      <c r="D80" s="474"/>
      <c r="E80" s="474"/>
      <c r="F80" s="474"/>
      <c r="G80" s="621" t="s">
        <v>392</v>
      </c>
      <c r="H80" s="621"/>
      <c r="I80" s="222">
        <v>905</v>
      </c>
      <c r="J80" s="223">
        <v>904</v>
      </c>
      <c r="K80" s="224">
        <v>4779900</v>
      </c>
      <c r="L80" s="222">
        <v>1</v>
      </c>
      <c r="M80" s="225">
        <v>1919.01513</v>
      </c>
      <c r="N80" s="225">
        <v>0</v>
      </c>
      <c r="O80" s="226">
        <v>196</v>
      </c>
    </row>
    <row r="81" spans="1:15" ht="26.25" customHeight="1">
      <c r="A81" s="216"/>
      <c r="B81" s="472"/>
      <c r="C81" s="623" t="s">
        <v>404</v>
      </c>
      <c r="D81" s="623"/>
      <c r="E81" s="623"/>
      <c r="F81" s="623"/>
      <c r="G81" s="623"/>
      <c r="H81" s="623"/>
      <c r="I81" s="217">
        <v>905</v>
      </c>
      <c r="J81" s="218">
        <v>910</v>
      </c>
      <c r="K81" s="219">
        <v>0</v>
      </c>
      <c r="L81" s="217">
        <v>0</v>
      </c>
      <c r="M81" s="220">
        <v>8799.28583</v>
      </c>
      <c r="N81" s="220">
        <v>3030.5357799999997</v>
      </c>
      <c r="O81" s="221">
        <v>1136.27422</v>
      </c>
    </row>
    <row r="82" spans="1:15" ht="29.25" customHeight="1">
      <c r="A82" s="216"/>
      <c r="B82" s="472"/>
      <c r="C82" s="473"/>
      <c r="D82" s="622" t="s">
        <v>52</v>
      </c>
      <c r="E82" s="622"/>
      <c r="F82" s="622"/>
      <c r="G82" s="622"/>
      <c r="H82" s="622"/>
      <c r="I82" s="222">
        <v>905</v>
      </c>
      <c r="J82" s="223">
        <v>910</v>
      </c>
      <c r="K82" s="224">
        <v>4690000</v>
      </c>
      <c r="L82" s="222">
        <v>0</v>
      </c>
      <c r="M82" s="225">
        <v>8799.28583</v>
      </c>
      <c r="N82" s="225">
        <v>3030.5357799999997</v>
      </c>
      <c r="O82" s="226">
        <v>1136.27422</v>
      </c>
    </row>
    <row r="83" spans="1:15" ht="15.75" customHeight="1">
      <c r="A83" s="216"/>
      <c r="B83" s="472"/>
      <c r="C83" s="473"/>
      <c r="D83" s="474"/>
      <c r="E83" s="622" t="s">
        <v>391</v>
      </c>
      <c r="F83" s="622"/>
      <c r="G83" s="622"/>
      <c r="H83" s="622"/>
      <c r="I83" s="222">
        <v>905</v>
      </c>
      <c r="J83" s="223">
        <v>910</v>
      </c>
      <c r="K83" s="224">
        <v>4699900</v>
      </c>
      <c r="L83" s="222">
        <v>0</v>
      </c>
      <c r="M83" s="225">
        <v>8799.28583</v>
      </c>
      <c r="N83" s="225">
        <v>3030.5357799999997</v>
      </c>
      <c r="O83" s="226">
        <v>1136.27422</v>
      </c>
    </row>
    <row r="84" spans="1:15" ht="15.75" customHeight="1">
      <c r="A84" s="216"/>
      <c r="B84" s="472"/>
      <c r="C84" s="473"/>
      <c r="D84" s="474"/>
      <c r="E84" s="474"/>
      <c r="F84" s="474"/>
      <c r="G84" s="621" t="s">
        <v>392</v>
      </c>
      <c r="H84" s="621"/>
      <c r="I84" s="222">
        <v>905</v>
      </c>
      <c r="J84" s="223">
        <v>910</v>
      </c>
      <c r="K84" s="224">
        <v>4699900</v>
      </c>
      <c r="L84" s="222">
        <v>1</v>
      </c>
      <c r="M84" s="225">
        <v>8799.28583</v>
      </c>
      <c r="N84" s="225">
        <v>3030.5357799999997</v>
      </c>
      <c r="O84" s="226">
        <v>1136.27422</v>
      </c>
    </row>
    <row r="85" spans="1:15" ht="15.75" customHeight="1">
      <c r="A85" s="216"/>
      <c r="B85" s="472"/>
      <c r="C85" s="623" t="s">
        <v>63</v>
      </c>
      <c r="D85" s="623"/>
      <c r="E85" s="623"/>
      <c r="F85" s="623"/>
      <c r="G85" s="623"/>
      <c r="H85" s="623"/>
      <c r="I85" s="217">
        <v>905</v>
      </c>
      <c r="J85" s="218">
        <v>1002</v>
      </c>
      <c r="K85" s="219">
        <v>0</v>
      </c>
      <c r="L85" s="217">
        <v>0</v>
      </c>
      <c r="M85" s="220">
        <v>1600</v>
      </c>
      <c r="N85" s="220">
        <v>840</v>
      </c>
      <c r="O85" s="221">
        <v>50</v>
      </c>
    </row>
    <row r="86" spans="1:15" ht="15.75" customHeight="1">
      <c r="A86" s="216"/>
      <c r="B86" s="472"/>
      <c r="C86" s="473"/>
      <c r="D86" s="622" t="s">
        <v>64</v>
      </c>
      <c r="E86" s="622"/>
      <c r="F86" s="622"/>
      <c r="G86" s="622"/>
      <c r="H86" s="622"/>
      <c r="I86" s="222">
        <v>905</v>
      </c>
      <c r="J86" s="223">
        <v>1002</v>
      </c>
      <c r="K86" s="224">
        <v>5070000</v>
      </c>
      <c r="L86" s="222">
        <v>0</v>
      </c>
      <c r="M86" s="225">
        <v>1600</v>
      </c>
      <c r="N86" s="225">
        <v>840</v>
      </c>
      <c r="O86" s="226">
        <v>50</v>
      </c>
    </row>
    <row r="87" spans="1:15" ht="15.75" customHeight="1">
      <c r="A87" s="216"/>
      <c r="B87" s="472"/>
      <c r="C87" s="473"/>
      <c r="D87" s="474"/>
      <c r="E87" s="622" t="s">
        <v>391</v>
      </c>
      <c r="F87" s="622"/>
      <c r="G87" s="622"/>
      <c r="H87" s="622"/>
      <c r="I87" s="222">
        <v>905</v>
      </c>
      <c r="J87" s="223">
        <v>1002</v>
      </c>
      <c r="K87" s="224">
        <v>5079900</v>
      </c>
      <c r="L87" s="222">
        <v>0</v>
      </c>
      <c r="M87" s="225">
        <v>1600</v>
      </c>
      <c r="N87" s="225">
        <v>840</v>
      </c>
      <c r="O87" s="226">
        <v>50</v>
      </c>
    </row>
    <row r="88" spans="1:15" ht="28.5" customHeight="1">
      <c r="A88" s="216"/>
      <c r="B88" s="472"/>
      <c r="C88" s="473"/>
      <c r="D88" s="474"/>
      <c r="E88" s="474"/>
      <c r="F88" s="622" t="s">
        <v>599</v>
      </c>
      <c r="G88" s="622"/>
      <c r="H88" s="622"/>
      <c r="I88" s="222">
        <v>905</v>
      </c>
      <c r="J88" s="223">
        <v>1002</v>
      </c>
      <c r="K88" s="224">
        <v>5079901</v>
      </c>
      <c r="L88" s="222">
        <v>0</v>
      </c>
      <c r="M88" s="225">
        <v>1600</v>
      </c>
      <c r="N88" s="225">
        <v>840</v>
      </c>
      <c r="O88" s="226">
        <v>50</v>
      </c>
    </row>
    <row r="89" spans="1:15" ht="16.5" customHeight="1">
      <c r="A89" s="216"/>
      <c r="B89" s="472"/>
      <c r="C89" s="473"/>
      <c r="D89" s="474"/>
      <c r="E89" s="474"/>
      <c r="F89" s="474"/>
      <c r="G89" s="621" t="s">
        <v>392</v>
      </c>
      <c r="H89" s="621"/>
      <c r="I89" s="222">
        <v>905</v>
      </c>
      <c r="J89" s="223">
        <v>1002</v>
      </c>
      <c r="K89" s="224">
        <v>5079901</v>
      </c>
      <c r="L89" s="222">
        <v>1</v>
      </c>
      <c r="M89" s="225">
        <v>1600</v>
      </c>
      <c r="N89" s="225">
        <v>840</v>
      </c>
      <c r="O89" s="226">
        <v>50</v>
      </c>
    </row>
    <row r="90" spans="1:15" ht="26.25" customHeight="1">
      <c r="A90" s="227" t="s">
        <v>378</v>
      </c>
      <c r="B90" s="624" t="s">
        <v>794</v>
      </c>
      <c r="C90" s="624"/>
      <c r="D90" s="624"/>
      <c r="E90" s="624"/>
      <c r="F90" s="624"/>
      <c r="G90" s="624"/>
      <c r="H90" s="624"/>
      <c r="I90" s="228">
        <v>927</v>
      </c>
      <c r="J90" s="229">
        <v>0</v>
      </c>
      <c r="K90" s="230">
        <v>0</v>
      </c>
      <c r="L90" s="228">
        <v>0</v>
      </c>
      <c r="M90" s="231">
        <v>243.51347</v>
      </c>
      <c r="N90" s="231">
        <v>0</v>
      </c>
      <c r="O90" s="232">
        <v>0</v>
      </c>
    </row>
    <row r="91" spans="1:15" ht="15" customHeight="1">
      <c r="A91" s="216"/>
      <c r="B91" s="472"/>
      <c r="C91" s="623" t="s">
        <v>802</v>
      </c>
      <c r="D91" s="623"/>
      <c r="E91" s="623"/>
      <c r="F91" s="623"/>
      <c r="G91" s="623"/>
      <c r="H91" s="623"/>
      <c r="I91" s="217">
        <v>927</v>
      </c>
      <c r="J91" s="218">
        <v>503</v>
      </c>
      <c r="K91" s="219">
        <v>0</v>
      </c>
      <c r="L91" s="217">
        <v>0</v>
      </c>
      <c r="M91" s="220">
        <v>243.51347</v>
      </c>
      <c r="N91" s="220">
        <v>0</v>
      </c>
      <c r="O91" s="221">
        <v>0</v>
      </c>
    </row>
    <row r="92" spans="1:15" ht="15" customHeight="1">
      <c r="A92" s="216"/>
      <c r="B92" s="472"/>
      <c r="C92" s="473"/>
      <c r="D92" s="622" t="s">
        <v>802</v>
      </c>
      <c r="E92" s="622"/>
      <c r="F92" s="622"/>
      <c r="G92" s="622"/>
      <c r="H92" s="622"/>
      <c r="I92" s="222">
        <v>927</v>
      </c>
      <c r="J92" s="223">
        <v>503</v>
      </c>
      <c r="K92" s="224">
        <v>6000000</v>
      </c>
      <c r="L92" s="222">
        <v>0</v>
      </c>
      <c r="M92" s="225">
        <v>243.51347</v>
      </c>
      <c r="N92" s="225">
        <v>0</v>
      </c>
      <c r="O92" s="226">
        <v>0</v>
      </c>
    </row>
    <row r="93" spans="1:15" ht="27" customHeight="1">
      <c r="A93" s="216"/>
      <c r="B93" s="472"/>
      <c r="C93" s="473"/>
      <c r="D93" s="474"/>
      <c r="E93" s="622" t="s">
        <v>819</v>
      </c>
      <c r="F93" s="622"/>
      <c r="G93" s="622"/>
      <c r="H93" s="622"/>
      <c r="I93" s="222">
        <v>927</v>
      </c>
      <c r="J93" s="223">
        <v>503</v>
      </c>
      <c r="K93" s="224">
        <v>6000500</v>
      </c>
      <c r="L93" s="222">
        <v>0</v>
      </c>
      <c r="M93" s="225">
        <v>243.51347</v>
      </c>
      <c r="N93" s="225">
        <v>0</v>
      </c>
      <c r="O93" s="226">
        <v>0</v>
      </c>
    </row>
    <row r="94" spans="1:15" ht="15">
      <c r="A94" s="216"/>
      <c r="B94" s="472"/>
      <c r="C94" s="473"/>
      <c r="D94" s="474"/>
      <c r="E94" s="474"/>
      <c r="F94" s="622" t="s">
        <v>827</v>
      </c>
      <c r="G94" s="622"/>
      <c r="H94" s="622"/>
      <c r="I94" s="222">
        <v>927</v>
      </c>
      <c r="J94" s="223">
        <v>503</v>
      </c>
      <c r="K94" s="224">
        <v>6000511</v>
      </c>
      <c r="L94" s="222">
        <v>0</v>
      </c>
      <c r="M94" s="225">
        <v>243.51347</v>
      </c>
      <c r="N94" s="225">
        <v>0</v>
      </c>
      <c r="O94" s="226">
        <v>0</v>
      </c>
    </row>
    <row r="95" spans="1:15" ht="15">
      <c r="A95" s="216"/>
      <c r="B95" s="472"/>
      <c r="C95" s="473"/>
      <c r="D95" s="474"/>
      <c r="E95" s="474"/>
      <c r="F95" s="474"/>
      <c r="G95" s="621" t="s">
        <v>358</v>
      </c>
      <c r="H95" s="621"/>
      <c r="I95" s="222">
        <v>927</v>
      </c>
      <c r="J95" s="223">
        <v>503</v>
      </c>
      <c r="K95" s="224">
        <v>6000511</v>
      </c>
      <c r="L95" s="222">
        <v>500</v>
      </c>
      <c r="M95" s="225">
        <v>243.51347</v>
      </c>
      <c r="N95" s="225">
        <v>0</v>
      </c>
      <c r="O95" s="226">
        <v>0</v>
      </c>
    </row>
    <row r="96" spans="1:15" ht="15">
      <c r="A96" s="227" t="s">
        <v>385</v>
      </c>
      <c r="B96" s="624" t="s">
        <v>835</v>
      </c>
      <c r="C96" s="624"/>
      <c r="D96" s="624"/>
      <c r="E96" s="624"/>
      <c r="F96" s="624"/>
      <c r="G96" s="624"/>
      <c r="H96" s="624"/>
      <c r="I96" s="228">
        <v>929</v>
      </c>
      <c r="J96" s="229">
        <v>0</v>
      </c>
      <c r="K96" s="230">
        <v>0</v>
      </c>
      <c r="L96" s="228">
        <v>0</v>
      </c>
      <c r="M96" s="231">
        <v>875.93846</v>
      </c>
      <c r="N96" s="231">
        <v>0</v>
      </c>
      <c r="O96" s="232">
        <v>0</v>
      </c>
    </row>
    <row r="97" spans="1:15" ht="15">
      <c r="A97" s="216"/>
      <c r="B97" s="472"/>
      <c r="C97" s="623" t="s">
        <v>366</v>
      </c>
      <c r="D97" s="623"/>
      <c r="E97" s="623"/>
      <c r="F97" s="623"/>
      <c r="G97" s="623"/>
      <c r="H97" s="623"/>
      <c r="I97" s="217">
        <v>929</v>
      </c>
      <c r="J97" s="218">
        <v>114</v>
      </c>
      <c r="K97" s="219">
        <v>0</v>
      </c>
      <c r="L97" s="217">
        <v>0</v>
      </c>
      <c r="M97" s="220">
        <v>875.93846</v>
      </c>
      <c r="N97" s="220">
        <v>0</v>
      </c>
      <c r="O97" s="221">
        <v>0</v>
      </c>
    </row>
    <row r="98" spans="1:15" ht="15">
      <c r="A98" s="216"/>
      <c r="B98" s="472"/>
      <c r="C98" s="473"/>
      <c r="D98" s="622" t="s">
        <v>390</v>
      </c>
      <c r="E98" s="622"/>
      <c r="F98" s="622"/>
      <c r="G98" s="622"/>
      <c r="H98" s="622"/>
      <c r="I98" s="222">
        <v>929</v>
      </c>
      <c r="J98" s="223">
        <v>114</v>
      </c>
      <c r="K98" s="224">
        <v>930000</v>
      </c>
      <c r="L98" s="222">
        <v>0</v>
      </c>
      <c r="M98" s="225">
        <v>875.93846</v>
      </c>
      <c r="N98" s="225">
        <v>0</v>
      </c>
      <c r="O98" s="226">
        <v>0</v>
      </c>
    </row>
    <row r="99" spans="1:15" ht="15">
      <c r="A99" s="216"/>
      <c r="B99" s="472"/>
      <c r="C99" s="473"/>
      <c r="D99" s="474"/>
      <c r="E99" s="622" t="s">
        <v>391</v>
      </c>
      <c r="F99" s="622"/>
      <c r="G99" s="622"/>
      <c r="H99" s="622"/>
      <c r="I99" s="222">
        <v>929</v>
      </c>
      <c r="J99" s="223">
        <v>114</v>
      </c>
      <c r="K99" s="224">
        <v>939900</v>
      </c>
      <c r="L99" s="222">
        <v>0</v>
      </c>
      <c r="M99" s="225">
        <v>875.93846</v>
      </c>
      <c r="N99" s="225">
        <v>0</v>
      </c>
      <c r="O99" s="226">
        <v>0</v>
      </c>
    </row>
    <row r="100" spans="1:15" ht="15">
      <c r="A100" s="216"/>
      <c r="B100" s="472"/>
      <c r="C100" s="473"/>
      <c r="D100" s="474"/>
      <c r="E100" s="474"/>
      <c r="F100" s="622" t="s">
        <v>600</v>
      </c>
      <c r="G100" s="622"/>
      <c r="H100" s="622"/>
      <c r="I100" s="222">
        <v>929</v>
      </c>
      <c r="J100" s="223">
        <v>114</v>
      </c>
      <c r="K100" s="224">
        <v>939907</v>
      </c>
      <c r="L100" s="222">
        <v>0</v>
      </c>
      <c r="M100" s="225">
        <v>875.93846</v>
      </c>
      <c r="N100" s="225">
        <v>0</v>
      </c>
      <c r="O100" s="226">
        <v>0</v>
      </c>
    </row>
    <row r="101" spans="1:15" ht="15">
      <c r="A101" s="233"/>
      <c r="B101" s="475"/>
      <c r="C101" s="476"/>
      <c r="D101" s="477"/>
      <c r="E101" s="477"/>
      <c r="F101" s="477"/>
      <c r="G101" s="625" t="s">
        <v>392</v>
      </c>
      <c r="H101" s="625"/>
      <c r="I101" s="234">
        <v>929</v>
      </c>
      <c r="J101" s="235">
        <v>114</v>
      </c>
      <c r="K101" s="236">
        <v>939907</v>
      </c>
      <c r="L101" s="234">
        <v>1</v>
      </c>
      <c r="M101" s="237">
        <v>875.93846</v>
      </c>
      <c r="N101" s="237">
        <v>0</v>
      </c>
      <c r="O101" s="238">
        <v>0</v>
      </c>
    </row>
    <row r="102" spans="1:15" ht="18.75" customHeight="1">
      <c r="A102" s="239"/>
      <c r="B102" s="478"/>
      <c r="C102" s="479"/>
      <c r="D102" s="479"/>
      <c r="E102" s="479"/>
      <c r="F102" s="479"/>
      <c r="G102" s="479"/>
      <c r="H102" s="478" t="s">
        <v>869</v>
      </c>
      <c r="I102" s="240" t="s">
        <v>870</v>
      </c>
      <c r="J102" s="240" t="s">
        <v>871</v>
      </c>
      <c r="K102" s="240" t="s">
        <v>872</v>
      </c>
      <c r="L102" s="240" t="s">
        <v>870</v>
      </c>
      <c r="M102" s="241">
        <v>274178.8454799999</v>
      </c>
      <c r="N102" s="241">
        <v>55032.26466</v>
      </c>
      <c r="O102" s="242">
        <v>8880.926639999998</v>
      </c>
    </row>
    <row r="106" ht="15">
      <c r="M106" s="61"/>
    </row>
    <row r="108" ht="15">
      <c r="M108" s="61"/>
    </row>
  </sheetData>
  <sheetProtection/>
  <mergeCells count="85">
    <mergeCell ref="D92:H92"/>
    <mergeCell ref="E99:H99"/>
    <mergeCell ref="F100:H100"/>
    <mergeCell ref="H24:H25"/>
    <mergeCell ref="I24:L24"/>
    <mergeCell ref="M24:M25"/>
    <mergeCell ref="E87:H87"/>
    <mergeCell ref="F88:H88"/>
    <mergeCell ref="C91:H91"/>
    <mergeCell ref="G89:H89"/>
    <mergeCell ref="G101:H101"/>
    <mergeCell ref="E93:H93"/>
    <mergeCell ref="F94:H94"/>
    <mergeCell ref="G95:H95"/>
    <mergeCell ref="B96:H96"/>
    <mergeCell ref="C97:H97"/>
    <mergeCell ref="D98:H98"/>
    <mergeCell ref="B90:H90"/>
    <mergeCell ref="E79:H79"/>
    <mergeCell ref="G80:H80"/>
    <mergeCell ref="C81:H81"/>
    <mergeCell ref="D82:H82"/>
    <mergeCell ref="E83:H83"/>
    <mergeCell ref="G84:H84"/>
    <mergeCell ref="C85:H85"/>
    <mergeCell ref="D86:H86"/>
    <mergeCell ref="G71:H71"/>
    <mergeCell ref="F72:H72"/>
    <mergeCell ref="G73:H73"/>
    <mergeCell ref="D74:H74"/>
    <mergeCell ref="E75:H75"/>
    <mergeCell ref="G76:H76"/>
    <mergeCell ref="C61:H61"/>
    <mergeCell ref="D62:H62"/>
    <mergeCell ref="E63:H63"/>
    <mergeCell ref="G64:H64"/>
    <mergeCell ref="C77:H77"/>
    <mergeCell ref="D78:H78"/>
    <mergeCell ref="G67:H67"/>
    <mergeCell ref="C68:H68"/>
    <mergeCell ref="D69:H69"/>
    <mergeCell ref="E70:H70"/>
    <mergeCell ref="G51:H51"/>
    <mergeCell ref="F52:H52"/>
    <mergeCell ref="D65:H65"/>
    <mergeCell ref="E66:H66"/>
    <mergeCell ref="G55:H55"/>
    <mergeCell ref="F56:H56"/>
    <mergeCell ref="G57:H57"/>
    <mergeCell ref="D58:H58"/>
    <mergeCell ref="E59:H59"/>
    <mergeCell ref="G60:H60"/>
    <mergeCell ref="G53:H53"/>
    <mergeCell ref="F54:H54"/>
    <mergeCell ref="E43:H43"/>
    <mergeCell ref="G44:H44"/>
    <mergeCell ref="C45:H45"/>
    <mergeCell ref="D46:H46"/>
    <mergeCell ref="E47:H47"/>
    <mergeCell ref="F48:H48"/>
    <mergeCell ref="G49:H49"/>
    <mergeCell ref="F50:H50"/>
    <mergeCell ref="G35:H35"/>
    <mergeCell ref="D36:H36"/>
    <mergeCell ref="E37:H37"/>
    <mergeCell ref="F38:H38"/>
    <mergeCell ref="G39:H39"/>
    <mergeCell ref="F40:H40"/>
    <mergeCell ref="A18:O18"/>
    <mergeCell ref="I21:L21"/>
    <mergeCell ref="B27:H27"/>
    <mergeCell ref="C28:H28"/>
    <mergeCell ref="G41:H41"/>
    <mergeCell ref="D42:H42"/>
    <mergeCell ref="G31:H31"/>
    <mergeCell ref="C32:H32"/>
    <mergeCell ref="D33:H33"/>
    <mergeCell ref="E34:H34"/>
    <mergeCell ref="D29:H29"/>
    <mergeCell ref="E30:H30"/>
    <mergeCell ref="A21:A25"/>
    <mergeCell ref="M21:O21"/>
    <mergeCell ref="I22:L23"/>
    <mergeCell ref="M22:O23"/>
    <mergeCell ref="N24:O24"/>
  </mergeCells>
  <printOptions/>
  <pageMargins left="1.1811023622047245" right="0.1968503937007874" top="0.6299212598425197" bottom="0.4330708661417323" header="0.3937007874015748" footer="0.2755905511811024"/>
  <pageSetup fitToHeight="3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M45"/>
  <sheetViews>
    <sheetView zoomScale="86" zoomScaleNormal="86" zoomScalePageLayoutView="0" workbookViewId="0" topLeftCell="A1">
      <selection activeCell="I13" sqref="I13"/>
    </sheetView>
  </sheetViews>
  <sheetFormatPr defaultColWidth="9.00390625" defaultRowHeight="12.75"/>
  <cols>
    <col min="1" max="1" width="8.375" style="55" customWidth="1"/>
    <col min="2" max="2" width="51.00390625" style="26" customWidth="1"/>
    <col min="3" max="3" width="6.125" style="26" customWidth="1"/>
    <col min="4" max="4" width="6.375" style="26" customWidth="1"/>
    <col min="5" max="5" width="8.375" style="26" customWidth="1"/>
    <col min="6" max="6" width="5.25390625" style="26" customWidth="1"/>
    <col min="7" max="7" width="28.25390625" style="26" customWidth="1"/>
    <col min="8" max="8" width="28.375" style="26" customWidth="1"/>
    <col min="9" max="9" width="16.375" style="26" customWidth="1"/>
    <col min="10" max="39" width="9.125" style="33" customWidth="1"/>
    <col min="40" max="16384" width="9.125" style="26" customWidth="1"/>
  </cols>
  <sheetData>
    <row r="1" spans="1:39" ht="12.75">
      <c r="A1" s="634"/>
      <c r="B1" s="635"/>
      <c r="C1" s="635"/>
      <c r="D1" s="635"/>
      <c r="E1" s="635"/>
      <c r="F1" s="635"/>
      <c r="H1" s="27"/>
      <c r="I1" s="27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</row>
    <row r="2" spans="1:39" ht="15.75">
      <c r="A2" s="24"/>
      <c r="B2" s="25"/>
      <c r="C2" s="25"/>
      <c r="D2" s="28"/>
      <c r="E2" s="28"/>
      <c r="F2" s="28"/>
      <c r="G2" s="29"/>
      <c r="H2" s="29"/>
      <c r="I2" s="30" t="s">
        <v>1020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</row>
    <row r="3" spans="1:39" ht="15.75">
      <c r="A3" s="24"/>
      <c r="B3" s="25"/>
      <c r="C3" s="25"/>
      <c r="D3" s="28"/>
      <c r="E3" s="28"/>
      <c r="F3" s="28"/>
      <c r="G3" s="29"/>
      <c r="H3" s="29"/>
      <c r="I3" s="30" t="s">
        <v>711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39" ht="15.75">
      <c r="A4" s="24"/>
      <c r="B4" s="25"/>
      <c r="C4" s="25"/>
      <c r="D4" s="28"/>
      <c r="E4" s="28"/>
      <c r="F4" s="28"/>
      <c r="G4" s="29"/>
      <c r="H4" s="29"/>
      <c r="I4" s="30" t="s">
        <v>710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39" ht="15.75">
      <c r="A5" s="24"/>
      <c r="B5" s="25"/>
      <c r="C5" s="25"/>
      <c r="D5" s="28"/>
      <c r="E5" s="28"/>
      <c r="F5" s="28"/>
      <c r="G5" s="29"/>
      <c r="H5" s="29"/>
      <c r="I5" s="30" t="s">
        <v>1028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1:39" ht="15.75">
      <c r="A6" s="24"/>
      <c r="B6" s="25"/>
      <c r="C6" s="25"/>
      <c r="D6" s="28"/>
      <c r="E6" s="28"/>
      <c r="F6" s="28"/>
      <c r="G6" s="29"/>
      <c r="H6" s="29"/>
      <c r="I6" s="30" t="s">
        <v>1029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1:39" ht="15.75">
      <c r="A7" s="24"/>
      <c r="B7" s="25"/>
      <c r="C7" s="25"/>
      <c r="D7" s="28"/>
      <c r="E7" s="28"/>
      <c r="F7" s="28"/>
      <c r="G7" s="29"/>
      <c r="H7" s="29"/>
      <c r="I7" s="30" t="s">
        <v>1010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ht="15.75">
      <c r="A8" s="24"/>
      <c r="B8" s="25"/>
      <c r="C8" s="25"/>
      <c r="D8" s="31"/>
      <c r="E8" s="31"/>
      <c r="F8" s="31"/>
      <c r="G8" s="32"/>
      <c r="H8" s="32"/>
      <c r="I8" s="30" t="s">
        <v>1004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ht="15.75">
      <c r="A9" s="24"/>
      <c r="B9" s="25"/>
      <c r="C9" s="25"/>
      <c r="D9" s="31"/>
      <c r="E9" s="31"/>
      <c r="F9" s="31"/>
      <c r="G9" s="32"/>
      <c r="H9" s="32"/>
      <c r="I9" s="30" t="s">
        <v>1038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1:39" ht="12.75">
      <c r="A10" s="24"/>
      <c r="B10" s="25"/>
      <c r="C10" s="25"/>
      <c r="D10" s="25"/>
      <c r="E10" s="25"/>
      <c r="F10" s="25"/>
      <c r="H10" s="27"/>
      <c r="I10" s="27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</row>
    <row r="11" spans="1:39" ht="15.75" customHeight="1">
      <c r="A11" s="24"/>
      <c r="B11" s="25"/>
      <c r="C11" s="25"/>
      <c r="D11" s="28"/>
      <c r="E11" s="28"/>
      <c r="F11" s="28"/>
      <c r="G11" s="29"/>
      <c r="H11" s="29"/>
      <c r="I11" s="30" t="s">
        <v>1030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</row>
    <row r="12" spans="1:39" ht="15.75" customHeight="1">
      <c r="A12" s="24"/>
      <c r="B12" s="25"/>
      <c r="C12" s="25"/>
      <c r="D12" s="28"/>
      <c r="E12" s="28"/>
      <c r="F12" s="28"/>
      <c r="G12" s="29"/>
      <c r="H12" s="29"/>
      <c r="I12" s="30" t="s">
        <v>711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</row>
    <row r="13" spans="1:39" ht="15.75" customHeight="1">
      <c r="A13" s="24"/>
      <c r="B13" s="25"/>
      <c r="C13" s="25"/>
      <c r="D13" s="28"/>
      <c r="E13" s="28"/>
      <c r="F13" s="28"/>
      <c r="G13" s="29"/>
      <c r="H13" s="29"/>
      <c r="I13" s="30" t="s">
        <v>710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</row>
    <row r="14" spans="1:39" ht="15.75" customHeight="1">
      <c r="A14" s="24"/>
      <c r="B14" s="25"/>
      <c r="C14" s="25"/>
      <c r="D14" s="28"/>
      <c r="E14" s="28"/>
      <c r="F14" s="28"/>
      <c r="G14" s="29"/>
      <c r="H14" s="29"/>
      <c r="I14" s="30" t="s">
        <v>1031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</row>
    <row r="15" spans="1:39" ht="15.75" customHeight="1">
      <c r="A15" s="24"/>
      <c r="B15" s="25"/>
      <c r="C15" s="25"/>
      <c r="D15" s="31"/>
      <c r="E15" s="31"/>
      <c r="F15" s="31"/>
      <c r="G15" s="32"/>
      <c r="H15" s="32"/>
      <c r="I15" s="30" t="s">
        <v>1012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 ht="18.75" customHeight="1">
      <c r="A16" s="24"/>
      <c r="B16" s="25"/>
      <c r="C16" s="25"/>
      <c r="D16" s="31"/>
      <c r="E16" s="31"/>
      <c r="F16" s="31"/>
      <c r="G16" s="32"/>
      <c r="H16" s="32"/>
      <c r="I16" s="30" t="s">
        <v>1013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1:39" ht="15.75">
      <c r="A17" s="636"/>
      <c r="B17" s="636"/>
      <c r="C17" s="636"/>
      <c r="D17" s="636"/>
      <c r="E17" s="636"/>
      <c r="F17" s="636"/>
      <c r="G17" s="636"/>
      <c r="H17" s="636"/>
      <c r="I17" s="63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1:9" ht="15.75">
      <c r="A18" s="636" t="s">
        <v>873</v>
      </c>
      <c r="B18" s="636"/>
      <c r="C18" s="636"/>
      <c r="D18" s="636"/>
      <c r="E18" s="636"/>
      <c r="F18" s="636"/>
      <c r="G18" s="636"/>
      <c r="H18" s="636"/>
      <c r="I18" s="636"/>
    </row>
    <row r="19" spans="1:9" ht="15.75">
      <c r="A19" s="636" t="s">
        <v>874</v>
      </c>
      <c r="B19" s="636"/>
      <c r="C19" s="636"/>
      <c r="D19" s="636"/>
      <c r="E19" s="636"/>
      <c r="F19" s="636"/>
      <c r="G19" s="636"/>
      <c r="H19" s="636"/>
      <c r="I19" s="636"/>
    </row>
    <row r="20" spans="1:9" ht="12" customHeight="1">
      <c r="A20" s="636"/>
      <c r="B20" s="636"/>
      <c r="C20" s="636"/>
      <c r="D20" s="636"/>
      <c r="E20" s="636"/>
      <c r="F20" s="636"/>
      <c r="G20" s="636"/>
      <c r="H20" s="636"/>
      <c r="I20" s="636"/>
    </row>
    <row r="21" spans="1:9" ht="15.75">
      <c r="A21" s="34"/>
      <c r="B21" s="34"/>
      <c r="C21" s="34"/>
      <c r="D21" s="34"/>
      <c r="E21" s="34"/>
      <c r="F21" s="34"/>
      <c r="I21" s="35" t="s">
        <v>925</v>
      </c>
    </row>
    <row r="22" spans="1:39" s="37" customFormat="1" ht="20.25" customHeight="1">
      <c r="A22" s="630" t="s">
        <v>875</v>
      </c>
      <c r="B22" s="632" t="s">
        <v>345</v>
      </c>
      <c r="C22" s="632" t="s">
        <v>340</v>
      </c>
      <c r="D22" s="632"/>
      <c r="E22" s="632"/>
      <c r="F22" s="632"/>
      <c r="G22" s="632" t="s">
        <v>876</v>
      </c>
      <c r="H22" s="632" t="s">
        <v>877</v>
      </c>
      <c r="I22" s="637" t="s">
        <v>924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s="40" customFormat="1" ht="35.25" customHeight="1">
      <c r="A23" s="631"/>
      <c r="B23" s="633"/>
      <c r="C23" s="38" t="s">
        <v>878</v>
      </c>
      <c r="D23" s="38" t="s">
        <v>879</v>
      </c>
      <c r="E23" s="38" t="s">
        <v>880</v>
      </c>
      <c r="F23" s="38" t="s">
        <v>881</v>
      </c>
      <c r="G23" s="633"/>
      <c r="H23" s="633"/>
      <c r="I23" s="638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</row>
    <row r="24" spans="1:39" s="40" customFormat="1" ht="15" customHeight="1">
      <c r="A24" s="41">
        <v>1</v>
      </c>
      <c r="B24" s="42">
        <v>2</v>
      </c>
      <c r="C24" s="42">
        <v>3</v>
      </c>
      <c r="D24" s="42">
        <v>4</v>
      </c>
      <c r="E24" s="42">
        <v>5</v>
      </c>
      <c r="F24" s="42">
        <v>6</v>
      </c>
      <c r="G24" s="42">
        <v>7</v>
      </c>
      <c r="H24" s="42">
        <v>8</v>
      </c>
      <c r="I24" s="43">
        <v>9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</row>
    <row r="25" spans="1:39" s="45" customFormat="1" ht="21.75" customHeight="1">
      <c r="A25" s="166" t="s">
        <v>353</v>
      </c>
      <c r="B25" s="480" t="s">
        <v>882</v>
      </c>
      <c r="C25" s="167"/>
      <c r="D25" s="167"/>
      <c r="E25" s="167"/>
      <c r="F25" s="167"/>
      <c r="G25" s="167"/>
      <c r="H25" s="167"/>
      <c r="I25" s="168">
        <f>I26+I27+I28+I29+I30+I31+I32+I33+I34+I35+I36+I37</f>
        <v>122965.82817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</row>
    <row r="26" spans="1:39" s="47" customFormat="1" ht="33" customHeight="1">
      <c r="A26" s="169"/>
      <c r="B26" s="481" t="s">
        <v>782</v>
      </c>
      <c r="C26" s="170" t="s">
        <v>883</v>
      </c>
      <c r="D26" s="171">
        <v>918</v>
      </c>
      <c r="E26" s="171">
        <v>1020111</v>
      </c>
      <c r="F26" s="170" t="s">
        <v>884</v>
      </c>
      <c r="G26" s="172" t="s">
        <v>885</v>
      </c>
      <c r="H26" s="172" t="s">
        <v>885</v>
      </c>
      <c r="I26" s="173">
        <v>17300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</row>
    <row r="27" spans="1:39" s="49" customFormat="1" ht="60" customHeight="1">
      <c r="A27" s="174"/>
      <c r="B27" s="482" t="s">
        <v>526</v>
      </c>
      <c r="C27" s="170" t="s">
        <v>886</v>
      </c>
      <c r="D27" s="170" t="s">
        <v>887</v>
      </c>
      <c r="E27" s="170" t="s">
        <v>585</v>
      </c>
      <c r="F27" s="170" t="s">
        <v>884</v>
      </c>
      <c r="G27" s="175" t="s">
        <v>794</v>
      </c>
      <c r="H27" s="175" t="s">
        <v>794</v>
      </c>
      <c r="I27" s="176">
        <v>549.43686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</row>
    <row r="28" spans="1:39" s="49" customFormat="1" ht="57" customHeight="1">
      <c r="A28" s="174"/>
      <c r="B28" s="482" t="s">
        <v>888</v>
      </c>
      <c r="C28" s="170" t="s">
        <v>886</v>
      </c>
      <c r="D28" s="170" t="s">
        <v>887</v>
      </c>
      <c r="E28" s="170" t="s">
        <v>889</v>
      </c>
      <c r="F28" s="170" t="s">
        <v>884</v>
      </c>
      <c r="G28" s="175" t="s">
        <v>794</v>
      </c>
      <c r="H28" s="175" t="s">
        <v>794</v>
      </c>
      <c r="I28" s="176">
        <v>1007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</row>
    <row r="29" spans="1:39" s="49" customFormat="1" ht="57.75" customHeight="1">
      <c r="A29" s="174"/>
      <c r="B29" s="482" t="s">
        <v>890</v>
      </c>
      <c r="C29" s="170" t="s">
        <v>891</v>
      </c>
      <c r="D29" s="170" t="s">
        <v>892</v>
      </c>
      <c r="E29" s="170" t="s">
        <v>893</v>
      </c>
      <c r="F29" s="170" t="s">
        <v>884</v>
      </c>
      <c r="G29" s="175" t="s">
        <v>894</v>
      </c>
      <c r="H29" s="175" t="s">
        <v>894</v>
      </c>
      <c r="I29" s="176">
        <v>45103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</row>
    <row r="30" spans="1:39" s="49" customFormat="1" ht="37.5" customHeight="1">
      <c r="A30" s="174"/>
      <c r="B30" s="483" t="s">
        <v>895</v>
      </c>
      <c r="C30" s="170" t="s">
        <v>886</v>
      </c>
      <c r="D30" s="170" t="s">
        <v>892</v>
      </c>
      <c r="E30" s="170" t="s">
        <v>896</v>
      </c>
      <c r="F30" s="170" t="s">
        <v>884</v>
      </c>
      <c r="G30" s="175" t="s">
        <v>894</v>
      </c>
      <c r="H30" s="175" t="s">
        <v>894</v>
      </c>
      <c r="I30" s="176">
        <v>2974.5489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</row>
    <row r="31" spans="1:39" s="49" customFormat="1" ht="32.25" customHeight="1">
      <c r="A31" s="174"/>
      <c r="B31" s="483" t="s">
        <v>897</v>
      </c>
      <c r="C31" s="170" t="s">
        <v>886</v>
      </c>
      <c r="D31" s="170" t="s">
        <v>892</v>
      </c>
      <c r="E31" s="170" t="s">
        <v>896</v>
      </c>
      <c r="F31" s="170" t="s">
        <v>884</v>
      </c>
      <c r="G31" s="175" t="s">
        <v>894</v>
      </c>
      <c r="H31" s="175" t="s">
        <v>894</v>
      </c>
      <c r="I31" s="176">
        <v>1130.54251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</row>
    <row r="32" spans="1:39" s="49" customFormat="1" ht="49.5" customHeight="1">
      <c r="A32" s="174"/>
      <c r="B32" s="483" t="s">
        <v>854</v>
      </c>
      <c r="C32" s="170" t="s">
        <v>903</v>
      </c>
      <c r="D32" s="170" t="s">
        <v>892</v>
      </c>
      <c r="E32" s="170" t="s">
        <v>899</v>
      </c>
      <c r="F32" s="170" t="s">
        <v>884</v>
      </c>
      <c r="G32" s="175" t="s">
        <v>894</v>
      </c>
      <c r="H32" s="175" t="s">
        <v>894</v>
      </c>
      <c r="I32" s="176">
        <v>699.332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</row>
    <row r="33" spans="1:39" s="51" customFormat="1" ht="48" customHeight="1">
      <c r="A33" s="174"/>
      <c r="B33" s="483" t="s">
        <v>586</v>
      </c>
      <c r="C33" s="170" t="s">
        <v>886</v>
      </c>
      <c r="D33" s="170" t="s">
        <v>892</v>
      </c>
      <c r="E33" s="170" t="s">
        <v>899</v>
      </c>
      <c r="F33" s="170" t="s">
        <v>884</v>
      </c>
      <c r="G33" s="175" t="s">
        <v>894</v>
      </c>
      <c r="H33" s="175" t="s">
        <v>894</v>
      </c>
      <c r="I33" s="176">
        <v>3524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s="53" customFormat="1" ht="44.25" customHeight="1">
      <c r="A34" s="174"/>
      <c r="B34" s="483" t="s">
        <v>587</v>
      </c>
      <c r="C34" s="170" t="s">
        <v>886</v>
      </c>
      <c r="D34" s="170" t="s">
        <v>892</v>
      </c>
      <c r="E34" s="170" t="s">
        <v>896</v>
      </c>
      <c r="F34" s="170" t="s">
        <v>884</v>
      </c>
      <c r="G34" s="175" t="s">
        <v>894</v>
      </c>
      <c r="H34" s="175" t="s">
        <v>894</v>
      </c>
      <c r="I34" s="176">
        <v>30000</v>
      </c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</row>
    <row r="35" spans="1:39" s="22" customFormat="1" ht="60" customHeight="1">
      <c r="A35" s="174"/>
      <c r="B35" s="483" t="s">
        <v>588</v>
      </c>
      <c r="C35" s="170" t="s">
        <v>898</v>
      </c>
      <c r="D35" s="170" t="s">
        <v>892</v>
      </c>
      <c r="E35" s="170" t="s">
        <v>899</v>
      </c>
      <c r="F35" s="170" t="s">
        <v>884</v>
      </c>
      <c r="G35" s="175" t="s">
        <v>894</v>
      </c>
      <c r="H35" s="175" t="s">
        <v>894</v>
      </c>
      <c r="I35" s="176">
        <v>9038.893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</row>
    <row r="36" spans="1:39" s="22" customFormat="1" ht="42" customHeight="1">
      <c r="A36" s="174"/>
      <c r="B36" s="483" t="s">
        <v>900</v>
      </c>
      <c r="C36" s="170" t="s">
        <v>898</v>
      </c>
      <c r="D36" s="170" t="s">
        <v>892</v>
      </c>
      <c r="E36" s="170" t="s">
        <v>899</v>
      </c>
      <c r="F36" s="170" t="s">
        <v>884</v>
      </c>
      <c r="G36" s="175" t="s">
        <v>894</v>
      </c>
      <c r="H36" s="175" t="s">
        <v>894</v>
      </c>
      <c r="I36" s="176">
        <v>7439.0749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</row>
    <row r="37" spans="1:39" s="22" customFormat="1" ht="44.25" customHeight="1">
      <c r="A37" s="174"/>
      <c r="B37" s="483" t="s">
        <v>854</v>
      </c>
      <c r="C37" s="170" t="s">
        <v>898</v>
      </c>
      <c r="D37" s="170" t="s">
        <v>892</v>
      </c>
      <c r="E37" s="170" t="s">
        <v>899</v>
      </c>
      <c r="F37" s="170" t="s">
        <v>884</v>
      </c>
      <c r="G37" s="175" t="s">
        <v>894</v>
      </c>
      <c r="H37" s="175" t="s">
        <v>894</v>
      </c>
      <c r="I37" s="176">
        <v>4200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</row>
    <row r="38" spans="1:39" s="22" customFormat="1" ht="30" customHeight="1">
      <c r="A38" s="177" t="s">
        <v>378</v>
      </c>
      <c r="B38" s="480" t="s">
        <v>591</v>
      </c>
      <c r="C38" s="170"/>
      <c r="D38" s="170"/>
      <c r="E38" s="170"/>
      <c r="F38" s="170"/>
      <c r="G38" s="175"/>
      <c r="H38" s="175"/>
      <c r="I38" s="178">
        <f>I39+I40+I41+I42+I43</f>
        <v>128070.033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</row>
    <row r="39" spans="1:39" s="49" customFormat="1" ht="51" customHeight="1">
      <c r="A39" s="179"/>
      <c r="B39" s="483" t="s">
        <v>855</v>
      </c>
      <c r="C39" s="170" t="s">
        <v>898</v>
      </c>
      <c r="D39" s="170" t="s">
        <v>892</v>
      </c>
      <c r="E39" s="170" t="s">
        <v>901</v>
      </c>
      <c r="F39" s="170" t="s">
        <v>884</v>
      </c>
      <c r="G39" s="175" t="s">
        <v>894</v>
      </c>
      <c r="H39" s="175" t="s">
        <v>894</v>
      </c>
      <c r="I39" s="176">
        <v>1526.8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</row>
    <row r="40" spans="1:39" s="47" customFormat="1" ht="115.5" customHeight="1">
      <c r="A40" s="179"/>
      <c r="B40" s="483" t="s">
        <v>902</v>
      </c>
      <c r="C40" s="170" t="s">
        <v>903</v>
      </c>
      <c r="D40" s="170" t="s">
        <v>892</v>
      </c>
      <c r="E40" s="170" t="s">
        <v>904</v>
      </c>
      <c r="F40" s="170" t="s">
        <v>884</v>
      </c>
      <c r="G40" s="175" t="s">
        <v>894</v>
      </c>
      <c r="H40" s="175" t="s">
        <v>894</v>
      </c>
      <c r="I40" s="176">
        <v>111326.443</v>
      </c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</row>
    <row r="41" spans="1:9" ht="104.25" customHeight="1">
      <c r="A41" s="179"/>
      <c r="B41" s="483" t="s">
        <v>589</v>
      </c>
      <c r="C41" s="170" t="s">
        <v>903</v>
      </c>
      <c r="D41" s="170" t="s">
        <v>892</v>
      </c>
      <c r="E41" s="170" t="s">
        <v>590</v>
      </c>
      <c r="F41" s="170" t="s">
        <v>884</v>
      </c>
      <c r="G41" s="175" t="s">
        <v>894</v>
      </c>
      <c r="H41" s="175" t="s">
        <v>894</v>
      </c>
      <c r="I41" s="176">
        <v>5103.61</v>
      </c>
    </row>
    <row r="42" spans="1:9" ht="106.5" customHeight="1">
      <c r="A42" s="179"/>
      <c r="B42" s="483" t="s">
        <v>905</v>
      </c>
      <c r="C42" s="170" t="s">
        <v>903</v>
      </c>
      <c r="D42" s="170" t="s">
        <v>892</v>
      </c>
      <c r="E42" s="170" t="s">
        <v>906</v>
      </c>
      <c r="F42" s="170" t="s">
        <v>884</v>
      </c>
      <c r="G42" s="175" t="s">
        <v>894</v>
      </c>
      <c r="H42" s="175" t="s">
        <v>894</v>
      </c>
      <c r="I42" s="176">
        <v>9440.28</v>
      </c>
    </row>
    <row r="43" spans="1:9" ht="43.5" customHeight="1">
      <c r="A43" s="174"/>
      <c r="B43" s="483" t="s">
        <v>907</v>
      </c>
      <c r="C43" s="170" t="s">
        <v>908</v>
      </c>
      <c r="D43" s="170" t="s">
        <v>892</v>
      </c>
      <c r="E43" s="170" t="s">
        <v>909</v>
      </c>
      <c r="F43" s="170" t="s">
        <v>884</v>
      </c>
      <c r="G43" s="175" t="s">
        <v>894</v>
      </c>
      <c r="H43" s="175" t="s">
        <v>894</v>
      </c>
      <c r="I43" s="176">
        <v>672.9</v>
      </c>
    </row>
    <row r="44" spans="1:9" ht="15.75">
      <c r="A44" s="180"/>
      <c r="B44" s="181" t="s">
        <v>910</v>
      </c>
      <c r="C44" s="182"/>
      <c r="D44" s="182"/>
      <c r="E44" s="182"/>
      <c r="F44" s="182"/>
      <c r="G44" s="183"/>
      <c r="H44" s="183"/>
      <c r="I44" s="184">
        <f>I38+I25</f>
        <v>251035.86117</v>
      </c>
    </row>
    <row r="45" ht="12.75">
      <c r="I45" s="185"/>
    </row>
  </sheetData>
  <sheetProtection/>
  <autoFilter ref="A24:AM41"/>
  <mergeCells count="11">
    <mergeCell ref="A17:I17"/>
    <mergeCell ref="A22:A23"/>
    <mergeCell ref="B22:B23"/>
    <mergeCell ref="C22:F22"/>
    <mergeCell ref="G22:G23"/>
    <mergeCell ref="A1:F1"/>
    <mergeCell ref="A18:I18"/>
    <mergeCell ref="A19:I19"/>
    <mergeCell ref="A20:I20"/>
    <mergeCell ref="H22:H23"/>
    <mergeCell ref="I22:I23"/>
  </mergeCells>
  <printOptions/>
  <pageMargins left="0.7086614173228347" right="0.36" top="0.6" bottom="0.2" header="0.49" footer="0.2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I48"/>
  <sheetViews>
    <sheetView zoomScalePageLayoutView="0" workbookViewId="0" topLeftCell="A1">
      <selection activeCell="G14" sqref="G14:I14"/>
    </sheetView>
  </sheetViews>
  <sheetFormatPr defaultColWidth="9.00390625" defaultRowHeight="12.75"/>
  <cols>
    <col min="1" max="1" width="5.00390625" style="195" customWidth="1"/>
    <col min="2" max="2" width="14.125" style="186" customWidth="1"/>
    <col min="3" max="3" width="37.125" style="186" customWidth="1"/>
    <col min="4" max="4" width="21.625" style="186" customWidth="1"/>
    <col min="5" max="5" width="25.00390625" style="186" customWidth="1"/>
    <col min="6" max="6" width="9.00390625" style="186" customWidth="1"/>
    <col min="7" max="7" width="14.875" style="186" customWidth="1"/>
    <col min="8" max="8" width="11.00390625" style="186" customWidth="1"/>
    <col min="9" max="9" width="15.625" style="186" customWidth="1"/>
    <col min="10" max="16384" width="9.125" style="186" customWidth="1"/>
  </cols>
  <sheetData>
    <row r="2" spans="6:9" ht="12.75">
      <c r="F2" s="639" t="s">
        <v>1027</v>
      </c>
      <c r="G2" s="639"/>
      <c r="H2" s="639"/>
      <c r="I2" s="639"/>
    </row>
    <row r="3" spans="5:9" ht="12.75">
      <c r="E3" s="188"/>
      <c r="F3" s="188"/>
      <c r="G3" s="188"/>
      <c r="H3" s="188"/>
      <c r="I3" s="189" t="s">
        <v>711</v>
      </c>
    </row>
    <row r="4" spans="5:9" ht="12.75">
      <c r="E4" s="188"/>
      <c r="F4" s="188"/>
      <c r="G4" s="188"/>
      <c r="H4" s="188"/>
      <c r="I4" s="189" t="s">
        <v>710</v>
      </c>
    </row>
    <row r="5" spans="4:9" ht="12.75">
      <c r="D5" s="639" t="s">
        <v>1018</v>
      </c>
      <c r="E5" s="639"/>
      <c r="F5" s="639"/>
      <c r="G5" s="639"/>
      <c r="H5" s="639"/>
      <c r="I5" s="639"/>
    </row>
    <row r="6" spans="4:9" ht="12.75" customHeight="1">
      <c r="D6" s="187"/>
      <c r="E6" s="187"/>
      <c r="F6" s="639" t="s">
        <v>710</v>
      </c>
      <c r="G6" s="556"/>
      <c r="H6" s="556"/>
      <c r="I6" s="556"/>
    </row>
    <row r="7" spans="4:9" ht="12.75" customHeight="1">
      <c r="D7" s="187"/>
      <c r="E7" s="187"/>
      <c r="F7" s="556" t="s">
        <v>1026</v>
      </c>
      <c r="G7" s="556"/>
      <c r="H7" s="556"/>
      <c r="I7" s="556"/>
    </row>
    <row r="8" spans="4:9" ht="12.75">
      <c r="D8" s="639" t="s">
        <v>1014</v>
      </c>
      <c r="E8" s="639"/>
      <c r="F8" s="639"/>
      <c r="G8" s="639"/>
      <c r="H8" s="639"/>
      <c r="I8" s="639"/>
    </row>
    <row r="9" spans="4:9" ht="19.5" customHeight="1">
      <c r="D9" s="190"/>
      <c r="E9" s="190"/>
      <c r="F9" s="190"/>
      <c r="G9" s="556" t="s">
        <v>1039</v>
      </c>
      <c r="H9" s="640"/>
      <c r="I9" s="640"/>
    </row>
    <row r="10" spans="4:9" ht="12.75">
      <c r="D10" s="190"/>
      <c r="E10" s="190"/>
      <c r="F10" s="190"/>
      <c r="G10" s="190"/>
      <c r="H10" s="190"/>
      <c r="I10" s="190"/>
    </row>
    <row r="11" spans="4:9" ht="12.75">
      <c r="D11" s="190"/>
      <c r="E11" s="190"/>
      <c r="F11" s="639" t="s">
        <v>299</v>
      </c>
      <c r="G11" s="639"/>
      <c r="H11" s="639"/>
      <c r="I11" s="639"/>
    </row>
    <row r="12" spans="4:9" ht="12.75">
      <c r="D12" s="190"/>
      <c r="E12" s="639" t="s">
        <v>711</v>
      </c>
      <c r="F12" s="639"/>
      <c r="G12" s="639"/>
      <c r="H12" s="639"/>
      <c r="I12" s="639"/>
    </row>
    <row r="13" spans="4:9" ht="12.75">
      <c r="D13" s="190"/>
      <c r="E13" s="187"/>
      <c r="F13" s="187"/>
      <c r="G13" s="639" t="s">
        <v>710</v>
      </c>
      <c r="H13" s="639"/>
      <c r="I13" s="639"/>
    </row>
    <row r="14" spans="5:9" ht="13.5" customHeight="1">
      <c r="E14" s="191"/>
      <c r="F14" s="191"/>
      <c r="G14" s="639" t="s">
        <v>928</v>
      </c>
      <c r="H14" s="639"/>
      <c r="I14" s="639"/>
    </row>
    <row r="15" spans="5:9" ht="13.5" customHeight="1">
      <c r="E15" s="191"/>
      <c r="F15" s="191"/>
      <c r="G15" s="639" t="s">
        <v>1021</v>
      </c>
      <c r="H15" s="639"/>
      <c r="I15" s="639"/>
    </row>
    <row r="16" spans="5:9" ht="13.5" customHeight="1">
      <c r="E16" s="191"/>
      <c r="F16" s="191"/>
      <c r="G16" s="639" t="s">
        <v>1022</v>
      </c>
      <c r="H16" s="639"/>
      <c r="I16" s="639"/>
    </row>
    <row r="17" spans="5:9" ht="11.25" customHeight="1">
      <c r="E17" s="191"/>
      <c r="F17" s="191"/>
      <c r="G17" s="187"/>
      <c r="H17" s="187"/>
      <c r="I17" s="187"/>
    </row>
    <row r="18" spans="1:9" ht="18.75" customHeight="1">
      <c r="A18" s="641" t="s">
        <v>911</v>
      </c>
      <c r="B18" s="642"/>
      <c r="C18" s="642"/>
      <c r="D18" s="642"/>
      <c r="E18" s="642"/>
      <c r="F18" s="642"/>
      <c r="G18" s="642"/>
      <c r="H18" s="642"/>
      <c r="I18" s="642"/>
    </row>
    <row r="19" spans="1:9" ht="15.75" customHeight="1">
      <c r="A19" s="192"/>
      <c r="B19" s="188"/>
      <c r="C19" s="188"/>
      <c r="D19" s="188"/>
      <c r="E19" s="188"/>
      <c r="F19" s="188"/>
      <c r="G19" s="188"/>
      <c r="H19" s="188"/>
      <c r="I19" s="193" t="s">
        <v>925</v>
      </c>
    </row>
    <row r="20" spans="1:9" s="489" customFormat="1" ht="53.25" customHeight="1">
      <c r="A20" s="484" t="s">
        <v>344</v>
      </c>
      <c r="B20" s="485" t="s">
        <v>350</v>
      </c>
      <c r="C20" s="486" t="s">
        <v>912</v>
      </c>
      <c r="D20" s="487" t="s">
        <v>913</v>
      </c>
      <c r="E20" s="487" t="s">
        <v>914</v>
      </c>
      <c r="F20" s="486" t="s">
        <v>915</v>
      </c>
      <c r="G20" s="487" t="s">
        <v>349</v>
      </c>
      <c r="H20" s="487" t="s">
        <v>351</v>
      </c>
      <c r="I20" s="488" t="s">
        <v>924</v>
      </c>
    </row>
    <row r="21" spans="1:9" s="194" customFormat="1" ht="12" customHeight="1">
      <c r="A21" s="196">
        <v>1</v>
      </c>
      <c r="B21" s="197">
        <v>2</v>
      </c>
      <c r="C21" s="197">
        <v>3</v>
      </c>
      <c r="D21" s="198">
        <v>4</v>
      </c>
      <c r="E21" s="198">
        <v>5</v>
      </c>
      <c r="F21" s="197">
        <v>6</v>
      </c>
      <c r="G21" s="198">
        <v>7</v>
      </c>
      <c r="H21" s="198">
        <v>8</v>
      </c>
      <c r="I21" s="199">
        <v>9</v>
      </c>
    </row>
    <row r="22" spans="1:9" ht="48.75" customHeight="1">
      <c r="A22" s="490">
        <v>1</v>
      </c>
      <c r="B22" s="491">
        <v>7950031</v>
      </c>
      <c r="C22" s="492" t="s">
        <v>508</v>
      </c>
      <c r="D22" s="492" t="s">
        <v>916</v>
      </c>
      <c r="E22" s="492" t="s">
        <v>413</v>
      </c>
      <c r="F22" s="493">
        <v>905</v>
      </c>
      <c r="G22" s="494">
        <v>707</v>
      </c>
      <c r="H22" s="493">
        <v>500</v>
      </c>
      <c r="I22" s="495">
        <v>2987.83178</v>
      </c>
    </row>
    <row r="23" spans="1:9" ht="51.75" customHeight="1">
      <c r="A23" s="496">
        <v>2</v>
      </c>
      <c r="B23" s="432">
        <v>7950032</v>
      </c>
      <c r="C23" s="433" t="s">
        <v>509</v>
      </c>
      <c r="D23" s="433" t="s">
        <v>917</v>
      </c>
      <c r="E23" s="433" t="s">
        <v>413</v>
      </c>
      <c r="F23" s="497">
        <v>905</v>
      </c>
      <c r="G23" s="498">
        <v>707</v>
      </c>
      <c r="H23" s="497">
        <v>500</v>
      </c>
      <c r="I23" s="499">
        <f>5482100/1000</f>
        <v>5482.1</v>
      </c>
    </row>
    <row r="24" spans="1:9" ht="15.75" customHeight="1">
      <c r="A24" s="643">
        <v>3</v>
      </c>
      <c r="B24" s="644">
        <v>7950035</v>
      </c>
      <c r="C24" s="646" t="s">
        <v>396</v>
      </c>
      <c r="D24" s="646" t="s">
        <v>918</v>
      </c>
      <c r="E24" s="646" t="s">
        <v>386</v>
      </c>
      <c r="F24" s="646">
        <v>903</v>
      </c>
      <c r="G24" s="498">
        <v>114</v>
      </c>
      <c r="H24" s="497">
        <v>500</v>
      </c>
      <c r="I24" s="500">
        <f>16950001.03/1000</f>
        <v>16950.00103</v>
      </c>
    </row>
    <row r="25" spans="1:9" ht="15.75" customHeight="1">
      <c r="A25" s="643"/>
      <c r="B25" s="645"/>
      <c r="C25" s="647"/>
      <c r="D25" s="645"/>
      <c r="E25" s="647"/>
      <c r="F25" s="647"/>
      <c r="G25" s="498">
        <v>709</v>
      </c>
      <c r="H25" s="497">
        <v>500</v>
      </c>
      <c r="I25" s="500">
        <f>2550000.42/1000</f>
        <v>2550.00042</v>
      </c>
    </row>
    <row r="26" spans="1:9" ht="15.75" customHeight="1">
      <c r="A26" s="643"/>
      <c r="B26" s="645"/>
      <c r="C26" s="647"/>
      <c r="D26" s="645"/>
      <c r="E26" s="647"/>
      <c r="F26" s="647"/>
      <c r="G26" s="498">
        <v>806</v>
      </c>
      <c r="H26" s="497">
        <v>500</v>
      </c>
      <c r="I26" s="500">
        <f>200000.09/1000</f>
        <v>200.00009</v>
      </c>
    </row>
    <row r="27" spans="1:9" ht="15.75" customHeight="1">
      <c r="A27" s="643"/>
      <c r="B27" s="645"/>
      <c r="C27" s="647"/>
      <c r="D27" s="645"/>
      <c r="E27" s="647"/>
      <c r="F27" s="647"/>
      <c r="G27" s="498">
        <v>910</v>
      </c>
      <c r="H27" s="497">
        <v>500</v>
      </c>
      <c r="I27" s="500">
        <f>4790001.85/1000</f>
        <v>4790.00185</v>
      </c>
    </row>
    <row r="28" spans="1:9" ht="15.75" customHeight="1">
      <c r="A28" s="643"/>
      <c r="B28" s="645"/>
      <c r="C28" s="647"/>
      <c r="D28" s="645"/>
      <c r="E28" s="647"/>
      <c r="F28" s="647"/>
      <c r="G28" s="498">
        <v>1006</v>
      </c>
      <c r="H28" s="497">
        <v>500</v>
      </c>
      <c r="I28" s="500">
        <f>1350004.87/1000</f>
        <v>1350.0048700000002</v>
      </c>
    </row>
    <row r="29" spans="1:9" ht="15.75" customHeight="1">
      <c r="A29" s="643"/>
      <c r="B29" s="645"/>
      <c r="C29" s="647"/>
      <c r="D29" s="645"/>
      <c r="E29" s="647"/>
      <c r="F29" s="647"/>
      <c r="G29" s="498">
        <v>0</v>
      </c>
      <c r="H29" s="497">
        <v>0</v>
      </c>
      <c r="I29" s="499">
        <f>I24+I25+I26+I27+I28</f>
        <v>25840.008260000002</v>
      </c>
    </row>
    <row r="30" spans="1:9" ht="60" customHeight="1">
      <c r="A30" s="496">
        <v>4</v>
      </c>
      <c r="B30" s="432">
        <v>7950041</v>
      </c>
      <c r="C30" s="433" t="s">
        <v>58</v>
      </c>
      <c r="D30" s="433" t="s">
        <v>919</v>
      </c>
      <c r="E30" s="433" t="s">
        <v>413</v>
      </c>
      <c r="F30" s="497">
        <v>905</v>
      </c>
      <c r="G30" s="498">
        <v>910</v>
      </c>
      <c r="H30" s="497">
        <v>500</v>
      </c>
      <c r="I30" s="499">
        <v>4720</v>
      </c>
    </row>
    <row r="31" spans="1:9" ht="21.75" customHeight="1">
      <c r="A31" s="643">
        <v>5</v>
      </c>
      <c r="B31" s="644">
        <v>7950042</v>
      </c>
      <c r="C31" s="646" t="s">
        <v>852</v>
      </c>
      <c r="D31" s="646" t="s">
        <v>920</v>
      </c>
      <c r="E31" s="646" t="s">
        <v>835</v>
      </c>
      <c r="F31" s="646">
        <v>929</v>
      </c>
      <c r="G31" s="498">
        <v>501</v>
      </c>
      <c r="H31" s="497">
        <v>500</v>
      </c>
      <c r="I31" s="500">
        <f>6211040/1000</f>
        <v>6211.04</v>
      </c>
    </row>
    <row r="32" spans="1:9" ht="21.75" customHeight="1">
      <c r="A32" s="643"/>
      <c r="B32" s="645"/>
      <c r="C32" s="647"/>
      <c r="D32" s="647"/>
      <c r="E32" s="647"/>
      <c r="F32" s="647"/>
      <c r="G32" s="498">
        <v>709</v>
      </c>
      <c r="H32" s="497">
        <v>500</v>
      </c>
      <c r="I32" s="500">
        <f>8400000/1000</f>
        <v>8400</v>
      </c>
    </row>
    <row r="33" spans="1:9" ht="21.75" customHeight="1">
      <c r="A33" s="643"/>
      <c r="B33" s="645"/>
      <c r="C33" s="647"/>
      <c r="D33" s="647"/>
      <c r="E33" s="647"/>
      <c r="F33" s="647"/>
      <c r="G33" s="498">
        <v>0</v>
      </c>
      <c r="H33" s="497">
        <v>0</v>
      </c>
      <c r="I33" s="499">
        <f>I31+I32</f>
        <v>14611.04</v>
      </c>
    </row>
    <row r="34" spans="1:9" ht="15.75" customHeight="1">
      <c r="A34" s="643">
        <v>6</v>
      </c>
      <c r="B34" s="644">
        <v>7950043</v>
      </c>
      <c r="C34" s="646" t="s">
        <v>489</v>
      </c>
      <c r="D34" s="646" t="s">
        <v>921</v>
      </c>
      <c r="E34" s="646" t="s">
        <v>413</v>
      </c>
      <c r="F34" s="646">
        <v>905</v>
      </c>
      <c r="G34" s="498">
        <v>701</v>
      </c>
      <c r="H34" s="497">
        <v>500</v>
      </c>
      <c r="I34" s="500">
        <f>4668000/1000</f>
        <v>4668</v>
      </c>
    </row>
    <row r="35" spans="1:9" ht="15.75" customHeight="1">
      <c r="A35" s="643"/>
      <c r="B35" s="645"/>
      <c r="C35" s="647"/>
      <c r="D35" s="647"/>
      <c r="E35" s="647"/>
      <c r="F35" s="647"/>
      <c r="G35" s="498">
        <v>702</v>
      </c>
      <c r="H35" s="497">
        <v>500</v>
      </c>
      <c r="I35" s="500">
        <f>8757000/1000</f>
        <v>8757</v>
      </c>
    </row>
    <row r="36" spans="1:9" ht="15.75" customHeight="1">
      <c r="A36" s="643"/>
      <c r="B36" s="645"/>
      <c r="C36" s="647"/>
      <c r="D36" s="647"/>
      <c r="E36" s="647"/>
      <c r="F36" s="647"/>
      <c r="G36" s="498">
        <v>801</v>
      </c>
      <c r="H36" s="497">
        <v>500</v>
      </c>
      <c r="I36" s="500">
        <f>712000/1000</f>
        <v>712</v>
      </c>
    </row>
    <row r="37" spans="1:9" ht="15.75" customHeight="1">
      <c r="A37" s="643"/>
      <c r="B37" s="645"/>
      <c r="C37" s="647"/>
      <c r="D37" s="647"/>
      <c r="E37" s="647"/>
      <c r="F37" s="647"/>
      <c r="G37" s="498">
        <v>901</v>
      </c>
      <c r="H37" s="497">
        <v>500</v>
      </c>
      <c r="I37" s="500">
        <f>75000/1000</f>
        <v>75</v>
      </c>
    </row>
    <row r="38" spans="1:9" ht="15.75" customHeight="1">
      <c r="A38" s="643"/>
      <c r="B38" s="645"/>
      <c r="C38" s="647"/>
      <c r="D38" s="647"/>
      <c r="E38" s="647"/>
      <c r="F38" s="647"/>
      <c r="G38" s="498">
        <v>902</v>
      </c>
      <c r="H38" s="497">
        <v>500</v>
      </c>
      <c r="I38" s="500">
        <f>100000/1000</f>
        <v>100</v>
      </c>
    </row>
    <row r="39" spans="1:9" ht="36" customHeight="1">
      <c r="A39" s="643"/>
      <c r="B39" s="645"/>
      <c r="C39" s="647"/>
      <c r="D39" s="647"/>
      <c r="E39" s="433" t="s">
        <v>794</v>
      </c>
      <c r="F39" s="497">
        <v>927</v>
      </c>
      <c r="G39" s="498">
        <v>502</v>
      </c>
      <c r="H39" s="497">
        <v>500</v>
      </c>
      <c r="I39" s="500">
        <f>1082000/1000</f>
        <v>1082</v>
      </c>
    </row>
    <row r="40" spans="1:9" ht="15.75" customHeight="1">
      <c r="A40" s="643"/>
      <c r="B40" s="645"/>
      <c r="C40" s="647"/>
      <c r="D40" s="647"/>
      <c r="E40" s="647" t="s">
        <v>835</v>
      </c>
      <c r="F40" s="646">
        <v>929</v>
      </c>
      <c r="G40" s="498">
        <v>701</v>
      </c>
      <c r="H40" s="497">
        <v>500</v>
      </c>
      <c r="I40" s="500">
        <f>5929000/1000</f>
        <v>5929</v>
      </c>
    </row>
    <row r="41" spans="1:9" ht="15.75" customHeight="1">
      <c r="A41" s="643"/>
      <c r="B41" s="645"/>
      <c r="C41" s="647"/>
      <c r="D41" s="647"/>
      <c r="E41" s="647"/>
      <c r="F41" s="647"/>
      <c r="G41" s="498">
        <v>702</v>
      </c>
      <c r="H41" s="497">
        <v>500</v>
      </c>
      <c r="I41" s="500">
        <f>10100000/1000</f>
        <v>10100</v>
      </c>
    </row>
    <row r="42" spans="1:9" ht="15.75" customHeight="1">
      <c r="A42" s="643"/>
      <c r="B42" s="645"/>
      <c r="C42" s="647"/>
      <c r="D42" s="647"/>
      <c r="E42" s="647"/>
      <c r="F42" s="647"/>
      <c r="G42" s="498">
        <v>801</v>
      </c>
      <c r="H42" s="497">
        <v>500</v>
      </c>
      <c r="I42" s="500">
        <f>801000/1000</f>
        <v>801</v>
      </c>
    </row>
    <row r="43" spans="1:9" ht="15.75" customHeight="1">
      <c r="A43" s="643"/>
      <c r="B43" s="645"/>
      <c r="C43" s="647"/>
      <c r="D43" s="647"/>
      <c r="E43" s="647"/>
      <c r="F43" s="647"/>
      <c r="G43" s="498">
        <v>901</v>
      </c>
      <c r="H43" s="497">
        <v>500</v>
      </c>
      <c r="I43" s="500">
        <f>9750000/1000</f>
        <v>9750</v>
      </c>
    </row>
    <row r="44" spans="1:9" ht="15.75" customHeight="1">
      <c r="A44" s="643"/>
      <c r="B44" s="645"/>
      <c r="C44" s="647"/>
      <c r="D44" s="647"/>
      <c r="E44" s="647"/>
      <c r="F44" s="647"/>
      <c r="G44" s="498">
        <v>902</v>
      </c>
      <c r="H44" s="497">
        <v>500</v>
      </c>
      <c r="I44" s="500">
        <f>3535000/1000</f>
        <v>3535</v>
      </c>
    </row>
    <row r="45" spans="1:9" ht="18" customHeight="1">
      <c r="A45" s="643"/>
      <c r="B45" s="645"/>
      <c r="C45" s="647"/>
      <c r="D45" s="647"/>
      <c r="E45" s="434"/>
      <c r="F45" s="497">
        <v>0</v>
      </c>
      <c r="G45" s="498">
        <v>0</v>
      </c>
      <c r="H45" s="497">
        <v>0</v>
      </c>
      <c r="I45" s="499">
        <f>I34+I35+I36+I37+I38+I39+I40+I41+I42+I43+I44</f>
        <v>45509</v>
      </c>
    </row>
    <row r="46" spans="1:9" ht="59.25" customHeight="1">
      <c r="A46" s="501">
        <v>7</v>
      </c>
      <c r="B46" s="502">
        <v>7950044</v>
      </c>
      <c r="C46" s="503" t="s">
        <v>806</v>
      </c>
      <c r="D46" s="503" t="s">
        <v>922</v>
      </c>
      <c r="E46" s="503" t="s">
        <v>794</v>
      </c>
      <c r="F46" s="504">
        <v>927</v>
      </c>
      <c r="G46" s="505">
        <v>501</v>
      </c>
      <c r="H46" s="504">
        <v>500</v>
      </c>
      <c r="I46" s="506">
        <f>8000000/1000</f>
        <v>8000</v>
      </c>
    </row>
    <row r="47" spans="1:9" ht="17.25" customHeight="1">
      <c r="A47" s="507"/>
      <c r="B47" s="508"/>
      <c r="C47" s="509" t="s">
        <v>923</v>
      </c>
      <c r="D47" s="508"/>
      <c r="E47" s="508"/>
      <c r="F47" s="508"/>
      <c r="G47" s="508"/>
      <c r="H47" s="508"/>
      <c r="I47" s="510">
        <f>I22+I23+I29+I30+I33+I45+I46</f>
        <v>107149.98004</v>
      </c>
    </row>
    <row r="48" ht="12.75">
      <c r="I48" s="191"/>
    </row>
  </sheetData>
  <sheetProtection/>
  <mergeCells count="33">
    <mergeCell ref="E40:E44"/>
    <mergeCell ref="F40:F44"/>
    <mergeCell ref="A34:A45"/>
    <mergeCell ref="B34:B45"/>
    <mergeCell ref="C34:C45"/>
    <mergeCell ref="D34:D45"/>
    <mergeCell ref="A31:A33"/>
    <mergeCell ref="B31:B33"/>
    <mergeCell ref="C31:C33"/>
    <mergeCell ref="D31:D33"/>
    <mergeCell ref="E34:E38"/>
    <mergeCell ref="F34:F38"/>
    <mergeCell ref="E31:E33"/>
    <mergeCell ref="F31:F33"/>
    <mergeCell ref="F7:I7"/>
    <mergeCell ref="G14:I14"/>
    <mergeCell ref="A18:I18"/>
    <mergeCell ref="A24:A29"/>
    <mergeCell ref="B24:B29"/>
    <mergeCell ref="C24:C29"/>
    <mergeCell ref="D24:D29"/>
    <mergeCell ref="E24:E29"/>
    <mergeCell ref="F24:F29"/>
    <mergeCell ref="G13:I13"/>
    <mergeCell ref="G15:I15"/>
    <mergeCell ref="G16:I16"/>
    <mergeCell ref="F2:I2"/>
    <mergeCell ref="D5:I5"/>
    <mergeCell ref="D8:I8"/>
    <mergeCell ref="G9:I9"/>
    <mergeCell ref="F11:I11"/>
    <mergeCell ref="E12:I12"/>
    <mergeCell ref="F6:I6"/>
  </mergeCells>
  <printOptions/>
  <pageMargins left="0.7874015748031497" right="0.3937007874015748" top="0.73" bottom="0.34" header="0.35" footer="0.27"/>
  <pageSetup horizontalDpi="600" verticalDpi="600" orientation="landscape" paperSize="9" scale="89" r:id="rId1"/>
  <rowBreaks count="1" manualBreakCount="1">
    <brk id="3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201"/>
  <sheetViews>
    <sheetView zoomScalePageLayoutView="0" workbookViewId="0" topLeftCell="A4">
      <selection activeCell="P12" sqref="P12"/>
    </sheetView>
  </sheetViews>
  <sheetFormatPr defaultColWidth="9.00390625" defaultRowHeight="12.75"/>
  <cols>
    <col min="1" max="1" width="5.375" style="100" customWidth="1"/>
    <col min="2" max="2" width="6.375" style="100" hidden="1" customWidth="1"/>
    <col min="3" max="4" width="0.74609375" style="100" hidden="1" customWidth="1"/>
    <col min="5" max="7" width="0.6171875" style="100" hidden="1" customWidth="1"/>
    <col min="8" max="8" width="0.74609375" style="100" hidden="1" customWidth="1"/>
    <col min="9" max="9" width="53.00390625" style="100" customWidth="1"/>
    <col min="10" max="10" width="9.375" style="98" customWidth="1"/>
    <col min="11" max="11" width="10.125" style="98" customWidth="1"/>
    <col min="12" max="12" width="9.25390625" style="98" customWidth="1"/>
    <col min="13" max="13" width="6.25390625" style="98" customWidth="1"/>
    <col min="14" max="14" width="17.00390625" style="98" customWidth="1"/>
    <col min="15" max="15" width="16.75390625" style="98" customWidth="1"/>
    <col min="16" max="16" width="14.125" style="98" customWidth="1"/>
    <col min="17" max="16384" width="9.125" style="98" customWidth="1"/>
  </cols>
  <sheetData>
    <row r="1" ht="15">
      <c r="P1" s="159"/>
    </row>
    <row r="2" ht="15" customHeight="1">
      <c r="P2" s="159" t="s">
        <v>1030</v>
      </c>
    </row>
    <row r="3" ht="15">
      <c r="P3" s="159" t="s">
        <v>711</v>
      </c>
    </row>
    <row r="4" ht="15">
      <c r="P4" s="159" t="s">
        <v>710</v>
      </c>
    </row>
    <row r="5" ht="15">
      <c r="P5" s="158" t="s">
        <v>1018</v>
      </c>
    </row>
    <row r="6" ht="15">
      <c r="P6" s="158" t="s">
        <v>710</v>
      </c>
    </row>
    <row r="7" ht="15">
      <c r="P7" s="158" t="s">
        <v>1010</v>
      </c>
    </row>
    <row r="8" ht="15">
      <c r="P8" s="158" t="s">
        <v>1032</v>
      </c>
    </row>
    <row r="9" ht="15">
      <c r="P9" s="158" t="s">
        <v>1037</v>
      </c>
    </row>
    <row r="10" ht="15">
      <c r="P10" s="160"/>
    </row>
    <row r="11" ht="15">
      <c r="P11" s="159" t="s">
        <v>1033</v>
      </c>
    </row>
    <row r="12" ht="15">
      <c r="P12" s="159" t="s">
        <v>926</v>
      </c>
    </row>
    <row r="13" ht="15">
      <c r="P13" s="159" t="s">
        <v>927</v>
      </c>
    </row>
    <row r="14" ht="15">
      <c r="P14" s="159" t="s">
        <v>928</v>
      </c>
    </row>
    <row r="15" ht="15">
      <c r="P15" s="158" t="s">
        <v>1021</v>
      </c>
    </row>
    <row r="16" ht="15">
      <c r="P16" s="158" t="s">
        <v>1022</v>
      </c>
    </row>
    <row r="18" spans="2:16" ht="42" customHeight="1">
      <c r="B18" s="253" t="s">
        <v>601</v>
      </c>
      <c r="C18" s="254"/>
      <c r="D18" s="254"/>
      <c r="E18" s="254"/>
      <c r="F18" s="254"/>
      <c r="G18" s="254"/>
      <c r="H18" s="254"/>
      <c r="I18" s="648" t="s">
        <v>602</v>
      </c>
      <c r="J18" s="648"/>
      <c r="K18" s="648"/>
      <c r="L18" s="648"/>
      <c r="M18" s="648"/>
      <c r="N18" s="648"/>
      <c r="O18" s="648"/>
      <c r="P18" s="648"/>
    </row>
    <row r="19" spans="2:16" ht="17.25" customHeight="1">
      <c r="B19" s="649"/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255"/>
      <c r="O19" s="255"/>
      <c r="P19" s="256" t="s">
        <v>925</v>
      </c>
    </row>
    <row r="20" spans="1:16" ht="17.25" customHeight="1">
      <c r="A20" s="650" t="s">
        <v>344</v>
      </c>
      <c r="B20" s="254"/>
      <c r="C20" s="650" t="s">
        <v>345</v>
      </c>
      <c r="D20" s="652"/>
      <c r="E20" s="652"/>
      <c r="F20" s="652"/>
      <c r="G20" s="652"/>
      <c r="H20" s="652"/>
      <c r="I20" s="652"/>
      <c r="J20" s="655" t="s">
        <v>340</v>
      </c>
      <c r="K20" s="655"/>
      <c r="L20" s="655"/>
      <c r="M20" s="655"/>
      <c r="N20" s="652" t="s">
        <v>603</v>
      </c>
      <c r="O20" s="656" t="s">
        <v>347</v>
      </c>
      <c r="P20" s="657"/>
    </row>
    <row r="21" spans="1:16" ht="68.25" customHeight="1">
      <c r="A21" s="651"/>
      <c r="B21" s="254"/>
      <c r="C21" s="653"/>
      <c r="D21" s="654"/>
      <c r="E21" s="654"/>
      <c r="F21" s="654"/>
      <c r="G21" s="654"/>
      <c r="H21" s="654"/>
      <c r="I21" s="654"/>
      <c r="J21" s="511" t="s">
        <v>348</v>
      </c>
      <c r="K21" s="511" t="s">
        <v>349</v>
      </c>
      <c r="L21" s="511" t="s">
        <v>350</v>
      </c>
      <c r="M21" s="511" t="s">
        <v>351</v>
      </c>
      <c r="N21" s="654"/>
      <c r="O21" s="512" t="s">
        <v>352</v>
      </c>
      <c r="P21" s="513" t="s">
        <v>594</v>
      </c>
    </row>
    <row r="22" spans="1:16" s="261" customFormat="1" ht="12.75" customHeight="1">
      <c r="A22" s="257">
        <v>1</v>
      </c>
      <c r="B22" s="258"/>
      <c r="C22" s="259"/>
      <c r="D22" s="259"/>
      <c r="E22" s="259"/>
      <c r="F22" s="259"/>
      <c r="G22" s="259"/>
      <c r="H22" s="259"/>
      <c r="I22" s="259">
        <v>2</v>
      </c>
      <c r="J22" s="259">
        <v>3</v>
      </c>
      <c r="K22" s="259">
        <v>4</v>
      </c>
      <c r="L22" s="259">
        <v>5</v>
      </c>
      <c r="M22" s="259">
        <v>6</v>
      </c>
      <c r="N22" s="259">
        <v>7</v>
      </c>
      <c r="O22" s="259">
        <v>8</v>
      </c>
      <c r="P22" s="260">
        <v>9</v>
      </c>
    </row>
    <row r="23" spans="1:16" s="152" customFormat="1" ht="51.75" customHeight="1">
      <c r="A23" s="262" t="s">
        <v>353</v>
      </c>
      <c r="B23" s="263"/>
      <c r="C23" s="658" t="s">
        <v>354</v>
      </c>
      <c r="D23" s="658"/>
      <c r="E23" s="658"/>
      <c r="F23" s="658"/>
      <c r="G23" s="658"/>
      <c r="H23" s="658"/>
      <c r="I23" s="658"/>
      <c r="J23" s="264">
        <v>900</v>
      </c>
      <c r="K23" s="265">
        <v>0</v>
      </c>
      <c r="L23" s="266">
        <v>0</v>
      </c>
      <c r="M23" s="264">
        <v>0</v>
      </c>
      <c r="N23" s="267">
        <v>17723.746</v>
      </c>
      <c r="O23" s="267">
        <v>0</v>
      </c>
      <c r="P23" s="268">
        <v>0</v>
      </c>
    </row>
    <row r="24" spans="1:16" ht="17.25" customHeight="1">
      <c r="A24" s="269"/>
      <c r="B24" s="270"/>
      <c r="C24" s="464"/>
      <c r="D24" s="594" t="s">
        <v>366</v>
      </c>
      <c r="E24" s="594"/>
      <c r="F24" s="594"/>
      <c r="G24" s="594"/>
      <c r="H24" s="594"/>
      <c r="I24" s="594"/>
      <c r="J24" s="248">
        <v>900</v>
      </c>
      <c r="K24" s="249">
        <v>114</v>
      </c>
      <c r="L24" s="250">
        <v>0</v>
      </c>
      <c r="M24" s="248">
        <v>0</v>
      </c>
      <c r="N24" s="271">
        <v>9923.746</v>
      </c>
      <c r="O24" s="271">
        <v>0</v>
      </c>
      <c r="P24" s="272">
        <v>0</v>
      </c>
    </row>
    <row r="25" spans="1:16" ht="27.75" customHeight="1">
      <c r="A25" s="269"/>
      <c r="B25" s="270"/>
      <c r="C25" s="464"/>
      <c r="D25" s="465"/>
      <c r="E25" s="595" t="s">
        <v>367</v>
      </c>
      <c r="F25" s="595"/>
      <c r="G25" s="595"/>
      <c r="H25" s="595"/>
      <c r="I25" s="595"/>
      <c r="J25" s="248">
        <v>900</v>
      </c>
      <c r="K25" s="249">
        <v>114</v>
      </c>
      <c r="L25" s="250">
        <v>920000</v>
      </c>
      <c r="M25" s="248">
        <v>0</v>
      </c>
      <c r="N25" s="271">
        <v>9923.746</v>
      </c>
      <c r="O25" s="271">
        <v>0</v>
      </c>
      <c r="P25" s="272">
        <v>0</v>
      </c>
    </row>
    <row r="26" spans="1:16" ht="15.75" customHeight="1">
      <c r="A26" s="269"/>
      <c r="B26" s="270"/>
      <c r="C26" s="464"/>
      <c r="D26" s="465"/>
      <c r="E26" s="466"/>
      <c r="F26" s="595" t="s">
        <v>368</v>
      </c>
      <c r="G26" s="595"/>
      <c r="H26" s="595"/>
      <c r="I26" s="595"/>
      <c r="J26" s="248">
        <v>900</v>
      </c>
      <c r="K26" s="249">
        <v>114</v>
      </c>
      <c r="L26" s="250">
        <v>920300</v>
      </c>
      <c r="M26" s="248">
        <v>0</v>
      </c>
      <c r="N26" s="271">
        <v>9923.746</v>
      </c>
      <c r="O26" s="271">
        <v>0</v>
      </c>
      <c r="P26" s="272">
        <v>0</v>
      </c>
    </row>
    <row r="27" spans="1:16" ht="90" customHeight="1">
      <c r="A27" s="269"/>
      <c r="B27" s="270"/>
      <c r="C27" s="464"/>
      <c r="D27" s="465"/>
      <c r="E27" s="466"/>
      <c r="F27" s="466"/>
      <c r="G27" s="595" t="s">
        <v>604</v>
      </c>
      <c r="H27" s="595"/>
      <c r="I27" s="595"/>
      <c r="J27" s="248">
        <v>900</v>
      </c>
      <c r="K27" s="249">
        <v>114</v>
      </c>
      <c r="L27" s="250">
        <v>920366</v>
      </c>
      <c r="M27" s="248">
        <v>0</v>
      </c>
      <c r="N27" s="271">
        <v>9923.746</v>
      </c>
      <c r="O27" s="271">
        <v>0</v>
      </c>
      <c r="P27" s="272">
        <v>0</v>
      </c>
    </row>
    <row r="28" spans="1:16" ht="15.75" customHeight="1">
      <c r="A28" s="269"/>
      <c r="B28" s="270"/>
      <c r="C28" s="464"/>
      <c r="D28" s="465"/>
      <c r="E28" s="466"/>
      <c r="F28" s="466"/>
      <c r="G28" s="466"/>
      <c r="H28" s="596" t="s">
        <v>369</v>
      </c>
      <c r="I28" s="596"/>
      <c r="J28" s="248">
        <v>900</v>
      </c>
      <c r="K28" s="249">
        <v>114</v>
      </c>
      <c r="L28" s="250">
        <v>920366</v>
      </c>
      <c r="M28" s="248">
        <v>18</v>
      </c>
      <c r="N28" s="271">
        <v>9923.746</v>
      </c>
      <c r="O28" s="271">
        <v>0</v>
      </c>
      <c r="P28" s="272">
        <v>0</v>
      </c>
    </row>
    <row r="29" spans="1:16" ht="15.75" customHeight="1">
      <c r="A29" s="269"/>
      <c r="B29" s="270"/>
      <c r="C29" s="464"/>
      <c r="D29" s="594" t="s">
        <v>371</v>
      </c>
      <c r="E29" s="594"/>
      <c r="F29" s="594"/>
      <c r="G29" s="594"/>
      <c r="H29" s="594"/>
      <c r="I29" s="594"/>
      <c r="J29" s="248">
        <v>900</v>
      </c>
      <c r="K29" s="249">
        <v>502</v>
      </c>
      <c r="L29" s="250">
        <v>0</v>
      </c>
      <c r="M29" s="248">
        <v>0</v>
      </c>
      <c r="N29" s="271">
        <v>7800</v>
      </c>
      <c r="O29" s="271">
        <v>0</v>
      </c>
      <c r="P29" s="272">
        <v>0</v>
      </c>
    </row>
    <row r="30" spans="1:16" ht="45" customHeight="1">
      <c r="A30" s="269"/>
      <c r="B30" s="270"/>
      <c r="C30" s="464"/>
      <c r="D30" s="465"/>
      <c r="E30" s="595" t="s">
        <v>376</v>
      </c>
      <c r="F30" s="595"/>
      <c r="G30" s="595"/>
      <c r="H30" s="595"/>
      <c r="I30" s="595"/>
      <c r="J30" s="248">
        <v>900</v>
      </c>
      <c r="K30" s="249">
        <v>502</v>
      </c>
      <c r="L30" s="250">
        <v>5210000</v>
      </c>
      <c r="M30" s="248">
        <v>0</v>
      </c>
      <c r="N30" s="271">
        <v>7800</v>
      </c>
      <c r="O30" s="271">
        <v>0</v>
      </c>
      <c r="P30" s="272">
        <v>0</v>
      </c>
    </row>
    <row r="31" spans="1:16" ht="27.75" customHeight="1">
      <c r="A31" s="269"/>
      <c r="B31" s="270"/>
      <c r="C31" s="464"/>
      <c r="D31" s="465"/>
      <c r="E31" s="466"/>
      <c r="F31" s="595" t="s">
        <v>376</v>
      </c>
      <c r="G31" s="595"/>
      <c r="H31" s="595"/>
      <c r="I31" s="595"/>
      <c r="J31" s="248">
        <v>900</v>
      </c>
      <c r="K31" s="249">
        <v>502</v>
      </c>
      <c r="L31" s="250">
        <v>5210300</v>
      </c>
      <c r="M31" s="248">
        <v>0</v>
      </c>
      <c r="N31" s="271">
        <v>7800</v>
      </c>
      <c r="O31" s="271">
        <v>0</v>
      </c>
      <c r="P31" s="272">
        <v>0</v>
      </c>
    </row>
    <row r="32" spans="1:16" ht="58.5" customHeight="1">
      <c r="A32" s="269"/>
      <c r="B32" s="270"/>
      <c r="C32" s="464"/>
      <c r="D32" s="465"/>
      <c r="E32" s="466"/>
      <c r="F32" s="466"/>
      <c r="G32" s="595" t="s">
        <v>376</v>
      </c>
      <c r="H32" s="595"/>
      <c r="I32" s="595"/>
      <c r="J32" s="248">
        <v>900</v>
      </c>
      <c r="K32" s="249">
        <v>502</v>
      </c>
      <c r="L32" s="250">
        <v>5210304</v>
      </c>
      <c r="M32" s="248">
        <v>0</v>
      </c>
      <c r="N32" s="271">
        <v>7800</v>
      </c>
      <c r="O32" s="271">
        <v>0</v>
      </c>
      <c r="P32" s="272">
        <v>0</v>
      </c>
    </row>
    <row r="33" spans="1:16" ht="15.75" customHeight="1">
      <c r="A33" s="269"/>
      <c r="B33" s="270"/>
      <c r="C33" s="464"/>
      <c r="D33" s="465"/>
      <c r="E33" s="466"/>
      <c r="F33" s="466"/>
      <c r="G33" s="466"/>
      <c r="H33" s="596" t="s">
        <v>377</v>
      </c>
      <c r="I33" s="596"/>
      <c r="J33" s="248">
        <v>900</v>
      </c>
      <c r="K33" s="249">
        <v>502</v>
      </c>
      <c r="L33" s="250">
        <v>5210304</v>
      </c>
      <c r="M33" s="248">
        <v>17</v>
      </c>
      <c r="N33" s="271">
        <v>7800</v>
      </c>
      <c r="O33" s="271">
        <v>0</v>
      </c>
      <c r="P33" s="272">
        <v>0</v>
      </c>
    </row>
    <row r="34" spans="1:16" s="152" customFormat="1" ht="32.25" customHeight="1">
      <c r="A34" s="273" t="s">
        <v>378</v>
      </c>
      <c r="B34" s="274"/>
      <c r="C34" s="659" t="s">
        <v>379</v>
      </c>
      <c r="D34" s="659"/>
      <c r="E34" s="659"/>
      <c r="F34" s="659"/>
      <c r="G34" s="659"/>
      <c r="H34" s="659"/>
      <c r="I34" s="659"/>
      <c r="J34" s="275">
        <v>901</v>
      </c>
      <c r="K34" s="276">
        <v>0</v>
      </c>
      <c r="L34" s="277">
        <v>0</v>
      </c>
      <c r="M34" s="275">
        <v>0</v>
      </c>
      <c r="N34" s="278">
        <v>14.7</v>
      </c>
      <c r="O34" s="278">
        <v>0</v>
      </c>
      <c r="P34" s="279">
        <v>0</v>
      </c>
    </row>
    <row r="35" spans="1:16" ht="63" customHeight="1">
      <c r="A35" s="269"/>
      <c r="B35" s="270"/>
      <c r="C35" s="464"/>
      <c r="D35" s="594" t="s">
        <v>383</v>
      </c>
      <c r="E35" s="594"/>
      <c r="F35" s="594"/>
      <c r="G35" s="594"/>
      <c r="H35" s="594"/>
      <c r="I35" s="594"/>
      <c r="J35" s="248">
        <v>901</v>
      </c>
      <c r="K35" s="249">
        <v>104</v>
      </c>
      <c r="L35" s="250">
        <v>0</v>
      </c>
      <c r="M35" s="248">
        <v>0</v>
      </c>
      <c r="N35" s="271">
        <v>14.7</v>
      </c>
      <c r="O35" s="271">
        <v>0</v>
      </c>
      <c r="P35" s="272">
        <v>0</v>
      </c>
    </row>
    <row r="36" spans="1:16" ht="27.75" customHeight="1">
      <c r="A36" s="269"/>
      <c r="B36" s="270"/>
      <c r="C36" s="464"/>
      <c r="D36" s="465"/>
      <c r="E36" s="595" t="s">
        <v>356</v>
      </c>
      <c r="F36" s="595"/>
      <c r="G36" s="595"/>
      <c r="H36" s="595"/>
      <c r="I36" s="595"/>
      <c r="J36" s="248">
        <v>901</v>
      </c>
      <c r="K36" s="249">
        <v>104</v>
      </c>
      <c r="L36" s="250">
        <v>20000</v>
      </c>
      <c r="M36" s="248">
        <v>0</v>
      </c>
      <c r="N36" s="271">
        <v>14.7</v>
      </c>
      <c r="O36" s="271">
        <v>0</v>
      </c>
      <c r="P36" s="272">
        <v>0</v>
      </c>
    </row>
    <row r="37" spans="1:16" ht="17.25" customHeight="1">
      <c r="A37" s="269"/>
      <c r="B37" s="270"/>
      <c r="C37" s="464"/>
      <c r="D37" s="465"/>
      <c r="E37" s="466"/>
      <c r="F37" s="595" t="s">
        <v>357</v>
      </c>
      <c r="G37" s="595"/>
      <c r="H37" s="595"/>
      <c r="I37" s="595"/>
      <c r="J37" s="248">
        <v>901</v>
      </c>
      <c r="K37" s="249">
        <v>104</v>
      </c>
      <c r="L37" s="250">
        <v>20400</v>
      </c>
      <c r="M37" s="248">
        <v>0</v>
      </c>
      <c r="N37" s="271">
        <v>14.7</v>
      </c>
      <c r="O37" s="271">
        <v>0</v>
      </c>
      <c r="P37" s="272">
        <v>0</v>
      </c>
    </row>
    <row r="38" spans="1:16" ht="61.5" customHeight="1">
      <c r="A38" s="269"/>
      <c r="B38" s="270"/>
      <c r="C38" s="464"/>
      <c r="D38" s="465"/>
      <c r="E38" s="466"/>
      <c r="F38" s="466"/>
      <c r="G38" s="595" t="s">
        <v>576</v>
      </c>
      <c r="H38" s="595"/>
      <c r="I38" s="595"/>
      <c r="J38" s="248">
        <v>901</v>
      </c>
      <c r="K38" s="249">
        <v>104</v>
      </c>
      <c r="L38" s="250">
        <v>20402</v>
      </c>
      <c r="M38" s="248">
        <v>0</v>
      </c>
      <c r="N38" s="271">
        <v>14.7</v>
      </c>
      <c r="O38" s="271">
        <v>0</v>
      </c>
      <c r="P38" s="272">
        <v>0</v>
      </c>
    </row>
    <row r="39" spans="1:16" ht="18" customHeight="1">
      <c r="A39" s="269"/>
      <c r="B39" s="270"/>
      <c r="C39" s="464"/>
      <c r="D39" s="465"/>
      <c r="E39" s="466"/>
      <c r="F39" s="466"/>
      <c r="G39" s="466"/>
      <c r="H39" s="596" t="s">
        <v>358</v>
      </c>
      <c r="I39" s="596"/>
      <c r="J39" s="248">
        <v>901</v>
      </c>
      <c r="K39" s="249">
        <v>104</v>
      </c>
      <c r="L39" s="250">
        <v>20402</v>
      </c>
      <c r="M39" s="248">
        <v>500</v>
      </c>
      <c r="N39" s="271">
        <v>14.7</v>
      </c>
      <c r="O39" s="271">
        <v>0</v>
      </c>
      <c r="P39" s="272">
        <v>0</v>
      </c>
    </row>
    <row r="40" spans="1:16" ht="29.25" customHeight="1">
      <c r="A40" s="273" t="s">
        <v>385</v>
      </c>
      <c r="B40" s="270"/>
      <c r="C40" s="597" t="s">
        <v>413</v>
      </c>
      <c r="D40" s="597"/>
      <c r="E40" s="597"/>
      <c r="F40" s="597"/>
      <c r="G40" s="597"/>
      <c r="H40" s="597"/>
      <c r="I40" s="597"/>
      <c r="J40" s="280">
        <v>905</v>
      </c>
      <c r="K40" s="281">
        <v>0</v>
      </c>
      <c r="L40" s="282">
        <v>0</v>
      </c>
      <c r="M40" s="280">
        <v>0</v>
      </c>
      <c r="N40" s="283">
        <v>2499958.554</v>
      </c>
      <c r="O40" s="283">
        <v>1018149.2300499999</v>
      </c>
      <c r="P40" s="284">
        <v>19015.74</v>
      </c>
    </row>
    <row r="41" spans="1:16" ht="60.75" customHeight="1">
      <c r="A41" s="269"/>
      <c r="B41" s="270"/>
      <c r="C41" s="464"/>
      <c r="D41" s="594" t="s">
        <v>383</v>
      </c>
      <c r="E41" s="594"/>
      <c r="F41" s="594"/>
      <c r="G41" s="594"/>
      <c r="H41" s="594"/>
      <c r="I41" s="594"/>
      <c r="J41" s="248">
        <v>905</v>
      </c>
      <c r="K41" s="249">
        <v>104</v>
      </c>
      <c r="L41" s="250">
        <v>0</v>
      </c>
      <c r="M41" s="248">
        <v>0</v>
      </c>
      <c r="N41" s="271">
        <v>27467.093</v>
      </c>
      <c r="O41" s="271">
        <v>17308.91905</v>
      </c>
      <c r="P41" s="272">
        <v>0</v>
      </c>
    </row>
    <row r="42" spans="1:16" ht="30.75" customHeight="1">
      <c r="A42" s="269"/>
      <c r="B42" s="270"/>
      <c r="C42" s="464"/>
      <c r="D42" s="465"/>
      <c r="E42" s="595" t="s">
        <v>356</v>
      </c>
      <c r="F42" s="595"/>
      <c r="G42" s="595"/>
      <c r="H42" s="595"/>
      <c r="I42" s="595"/>
      <c r="J42" s="248">
        <v>905</v>
      </c>
      <c r="K42" s="249">
        <v>104</v>
      </c>
      <c r="L42" s="250">
        <v>20000</v>
      </c>
      <c r="M42" s="248">
        <v>0</v>
      </c>
      <c r="N42" s="271">
        <f>27467.093-100</f>
        <v>27367.093</v>
      </c>
      <c r="O42" s="271">
        <v>17308.91905</v>
      </c>
      <c r="P42" s="272">
        <v>0</v>
      </c>
    </row>
    <row r="43" spans="1:16" ht="18.75" customHeight="1">
      <c r="A43" s="269"/>
      <c r="B43" s="270"/>
      <c r="C43" s="464"/>
      <c r="D43" s="465"/>
      <c r="E43" s="466"/>
      <c r="F43" s="595" t="s">
        <v>357</v>
      </c>
      <c r="G43" s="595"/>
      <c r="H43" s="595"/>
      <c r="I43" s="595"/>
      <c r="J43" s="248">
        <v>905</v>
      </c>
      <c r="K43" s="249">
        <v>104</v>
      </c>
      <c r="L43" s="250">
        <v>20400</v>
      </c>
      <c r="M43" s="248">
        <v>0</v>
      </c>
      <c r="N43" s="271">
        <f>27467.093-100</f>
        <v>27367.093</v>
      </c>
      <c r="O43" s="271">
        <v>17308.91905</v>
      </c>
      <c r="P43" s="272">
        <v>0</v>
      </c>
    </row>
    <row r="44" spans="1:16" ht="30" customHeight="1">
      <c r="A44" s="269"/>
      <c r="B44" s="270"/>
      <c r="C44" s="464"/>
      <c r="D44" s="465"/>
      <c r="E44" s="466"/>
      <c r="F44" s="466"/>
      <c r="G44" s="595" t="s">
        <v>414</v>
      </c>
      <c r="H44" s="595"/>
      <c r="I44" s="595"/>
      <c r="J44" s="248">
        <v>905</v>
      </c>
      <c r="K44" s="249">
        <v>104</v>
      </c>
      <c r="L44" s="250">
        <v>20408</v>
      </c>
      <c r="M44" s="248">
        <v>0</v>
      </c>
      <c r="N44" s="271">
        <v>4969</v>
      </c>
      <c r="O44" s="271">
        <v>3200</v>
      </c>
      <c r="P44" s="272">
        <v>0</v>
      </c>
    </row>
    <row r="45" spans="1:16" ht="18.75" customHeight="1">
      <c r="A45" s="269"/>
      <c r="B45" s="270"/>
      <c r="C45" s="464"/>
      <c r="D45" s="465"/>
      <c r="E45" s="466"/>
      <c r="F45" s="466"/>
      <c r="G45" s="466"/>
      <c r="H45" s="596" t="s">
        <v>358</v>
      </c>
      <c r="I45" s="596"/>
      <c r="J45" s="248">
        <v>905</v>
      </c>
      <c r="K45" s="249">
        <v>104</v>
      </c>
      <c r="L45" s="250">
        <v>20408</v>
      </c>
      <c r="M45" s="248">
        <v>500</v>
      </c>
      <c r="N45" s="271">
        <v>4969</v>
      </c>
      <c r="O45" s="271">
        <v>3200</v>
      </c>
      <c r="P45" s="272">
        <v>0</v>
      </c>
    </row>
    <row r="46" spans="1:16" ht="42.75" customHeight="1">
      <c r="A46" s="269"/>
      <c r="B46" s="270"/>
      <c r="C46" s="464"/>
      <c r="D46" s="465"/>
      <c r="E46" s="466"/>
      <c r="F46" s="466"/>
      <c r="G46" s="595" t="s">
        <v>605</v>
      </c>
      <c r="H46" s="595"/>
      <c r="I46" s="595"/>
      <c r="J46" s="248">
        <v>905</v>
      </c>
      <c r="K46" s="249">
        <v>104</v>
      </c>
      <c r="L46" s="250">
        <v>20412</v>
      </c>
      <c r="M46" s="248">
        <v>0</v>
      </c>
      <c r="N46" s="271">
        <v>9068.518999999998</v>
      </c>
      <c r="O46" s="271">
        <v>5314.79905</v>
      </c>
      <c r="P46" s="272">
        <v>0</v>
      </c>
    </row>
    <row r="47" spans="1:16" ht="18.75" customHeight="1">
      <c r="A47" s="269"/>
      <c r="B47" s="270"/>
      <c r="C47" s="464"/>
      <c r="D47" s="465"/>
      <c r="E47" s="466"/>
      <c r="F47" s="466"/>
      <c r="G47" s="466"/>
      <c r="H47" s="596" t="s">
        <v>358</v>
      </c>
      <c r="I47" s="596"/>
      <c r="J47" s="248">
        <v>905</v>
      </c>
      <c r="K47" s="249">
        <v>104</v>
      </c>
      <c r="L47" s="250">
        <v>20412</v>
      </c>
      <c r="M47" s="248">
        <v>500</v>
      </c>
      <c r="N47" s="271">
        <v>9068.518999999998</v>
      </c>
      <c r="O47" s="271">
        <v>5314.79905</v>
      </c>
      <c r="P47" s="272">
        <v>0</v>
      </c>
    </row>
    <row r="48" spans="1:16" ht="30" customHeight="1">
      <c r="A48" s="269"/>
      <c r="B48" s="270"/>
      <c r="C48" s="464"/>
      <c r="D48" s="465"/>
      <c r="E48" s="466"/>
      <c r="F48" s="466"/>
      <c r="G48" s="595" t="s">
        <v>413</v>
      </c>
      <c r="H48" s="595"/>
      <c r="I48" s="595"/>
      <c r="J48" s="248">
        <v>905</v>
      </c>
      <c r="K48" s="249">
        <v>104</v>
      </c>
      <c r="L48" s="250">
        <v>20416</v>
      </c>
      <c r="M48" s="248">
        <v>0</v>
      </c>
      <c r="N48" s="271">
        <v>100</v>
      </c>
      <c r="O48" s="271">
        <v>0</v>
      </c>
      <c r="P48" s="272">
        <v>0</v>
      </c>
    </row>
    <row r="49" spans="1:16" ht="18.75" customHeight="1">
      <c r="A49" s="269"/>
      <c r="B49" s="270"/>
      <c r="C49" s="464"/>
      <c r="D49" s="465"/>
      <c r="E49" s="466"/>
      <c r="F49" s="466"/>
      <c r="G49" s="466"/>
      <c r="H49" s="596" t="s">
        <v>358</v>
      </c>
      <c r="I49" s="596"/>
      <c r="J49" s="248">
        <v>905</v>
      </c>
      <c r="K49" s="249">
        <v>104</v>
      </c>
      <c r="L49" s="250">
        <v>20416</v>
      </c>
      <c r="M49" s="248">
        <v>500</v>
      </c>
      <c r="N49" s="271">
        <v>100</v>
      </c>
      <c r="O49" s="271">
        <v>0</v>
      </c>
      <c r="P49" s="272">
        <v>0</v>
      </c>
    </row>
    <row r="50" spans="1:16" ht="62.25" customHeight="1">
      <c r="A50" s="269"/>
      <c r="B50" s="270"/>
      <c r="C50" s="464"/>
      <c r="D50" s="465"/>
      <c r="E50" s="466"/>
      <c r="F50" s="466"/>
      <c r="G50" s="595" t="s">
        <v>415</v>
      </c>
      <c r="H50" s="595"/>
      <c r="I50" s="595"/>
      <c r="J50" s="248">
        <v>905</v>
      </c>
      <c r="K50" s="249">
        <v>104</v>
      </c>
      <c r="L50" s="250">
        <v>20419</v>
      </c>
      <c r="M50" s="248">
        <v>0</v>
      </c>
      <c r="N50" s="271">
        <v>11199.574</v>
      </c>
      <c r="O50" s="271">
        <v>7275.753</v>
      </c>
      <c r="P50" s="272">
        <v>0</v>
      </c>
    </row>
    <row r="51" spans="1:16" ht="17.25" customHeight="1">
      <c r="A51" s="269"/>
      <c r="B51" s="270"/>
      <c r="C51" s="464"/>
      <c r="D51" s="465"/>
      <c r="E51" s="466"/>
      <c r="F51" s="466"/>
      <c r="G51" s="466"/>
      <c r="H51" s="596" t="s">
        <v>358</v>
      </c>
      <c r="I51" s="596"/>
      <c r="J51" s="248">
        <v>905</v>
      </c>
      <c r="K51" s="249">
        <v>104</v>
      </c>
      <c r="L51" s="250">
        <v>20419</v>
      </c>
      <c r="M51" s="248">
        <v>500</v>
      </c>
      <c r="N51" s="271">
        <v>11199.574</v>
      </c>
      <c r="O51" s="271">
        <v>7275.753</v>
      </c>
      <c r="P51" s="272">
        <v>0</v>
      </c>
    </row>
    <row r="52" spans="1:16" ht="47.25" customHeight="1">
      <c r="A52" s="269"/>
      <c r="B52" s="270"/>
      <c r="C52" s="464"/>
      <c r="D52" s="465"/>
      <c r="E52" s="466"/>
      <c r="F52" s="466"/>
      <c r="G52" s="595" t="s">
        <v>571</v>
      </c>
      <c r="H52" s="595"/>
      <c r="I52" s="595"/>
      <c r="J52" s="248">
        <v>905</v>
      </c>
      <c r="K52" s="249">
        <v>104</v>
      </c>
      <c r="L52" s="250">
        <v>20424</v>
      </c>
      <c r="M52" s="248">
        <v>0</v>
      </c>
      <c r="N52" s="271">
        <v>2130</v>
      </c>
      <c r="O52" s="271">
        <v>1518.367</v>
      </c>
      <c r="P52" s="272">
        <v>0</v>
      </c>
    </row>
    <row r="53" spans="1:16" ht="17.25" customHeight="1">
      <c r="A53" s="269"/>
      <c r="B53" s="270"/>
      <c r="C53" s="464"/>
      <c r="D53" s="465"/>
      <c r="E53" s="466"/>
      <c r="F53" s="466"/>
      <c r="G53" s="466"/>
      <c r="H53" s="596" t="s">
        <v>358</v>
      </c>
      <c r="I53" s="596"/>
      <c r="J53" s="248">
        <v>905</v>
      </c>
      <c r="K53" s="249">
        <v>104</v>
      </c>
      <c r="L53" s="250">
        <v>20424</v>
      </c>
      <c r="M53" s="248">
        <v>500</v>
      </c>
      <c r="N53" s="271">
        <v>2130</v>
      </c>
      <c r="O53" s="271">
        <v>1518.367</v>
      </c>
      <c r="P53" s="272">
        <v>0</v>
      </c>
    </row>
    <row r="54" spans="1:16" ht="28.5" customHeight="1">
      <c r="A54" s="269"/>
      <c r="B54" s="270"/>
      <c r="C54" s="464"/>
      <c r="D54" s="465"/>
      <c r="E54" s="466"/>
      <c r="F54" s="466"/>
      <c r="G54" s="466"/>
      <c r="H54" s="467"/>
      <c r="I54" s="467" t="s">
        <v>367</v>
      </c>
      <c r="J54" s="248">
        <v>905</v>
      </c>
      <c r="K54" s="249">
        <v>104</v>
      </c>
      <c r="L54" s="250">
        <v>920000</v>
      </c>
      <c r="M54" s="248">
        <v>0</v>
      </c>
      <c r="N54" s="271">
        <v>100</v>
      </c>
      <c r="O54" s="271"/>
      <c r="P54" s="272"/>
    </row>
    <row r="55" spans="1:16" ht="17.25" customHeight="1">
      <c r="A55" s="269"/>
      <c r="B55" s="270"/>
      <c r="C55" s="464"/>
      <c r="D55" s="465"/>
      <c r="E55" s="466"/>
      <c r="F55" s="466"/>
      <c r="G55" s="466"/>
      <c r="H55" s="467"/>
      <c r="I55" s="467" t="s">
        <v>368</v>
      </c>
      <c r="J55" s="248">
        <v>905</v>
      </c>
      <c r="K55" s="249">
        <v>104</v>
      </c>
      <c r="L55" s="250">
        <v>920300</v>
      </c>
      <c r="M55" s="248">
        <v>0</v>
      </c>
      <c r="N55" s="271">
        <v>100</v>
      </c>
      <c r="O55" s="271"/>
      <c r="P55" s="272"/>
    </row>
    <row r="56" spans="1:16" ht="138.75" customHeight="1">
      <c r="A56" s="269"/>
      <c r="B56" s="270"/>
      <c r="C56" s="464"/>
      <c r="D56" s="465"/>
      <c r="E56" s="466"/>
      <c r="F56" s="466"/>
      <c r="G56" s="466"/>
      <c r="H56" s="467"/>
      <c r="I56" s="467" t="s">
        <v>570</v>
      </c>
      <c r="J56" s="248">
        <v>905</v>
      </c>
      <c r="K56" s="249">
        <v>104</v>
      </c>
      <c r="L56" s="250">
        <v>920381</v>
      </c>
      <c r="M56" s="248">
        <v>0</v>
      </c>
      <c r="N56" s="271">
        <v>100</v>
      </c>
      <c r="O56" s="271"/>
      <c r="P56" s="272"/>
    </row>
    <row r="57" spans="1:16" ht="17.25" customHeight="1">
      <c r="A57" s="269"/>
      <c r="B57" s="270"/>
      <c r="C57" s="464"/>
      <c r="D57" s="465"/>
      <c r="E57" s="466"/>
      <c r="F57" s="466"/>
      <c r="G57" s="466"/>
      <c r="H57" s="467"/>
      <c r="I57" s="467" t="s">
        <v>358</v>
      </c>
      <c r="J57" s="248">
        <v>905</v>
      </c>
      <c r="K57" s="249">
        <v>104</v>
      </c>
      <c r="L57" s="250">
        <v>920381</v>
      </c>
      <c r="M57" s="248">
        <v>500</v>
      </c>
      <c r="N57" s="271">
        <v>100</v>
      </c>
      <c r="O57" s="271"/>
      <c r="P57" s="272"/>
    </row>
    <row r="58" spans="1:16" ht="17.25" customHeight="1">
      <c r="A58" s="269"/>
      <c r="B58" s="270"/>
      <c r="C58" s="464"/>
      <c r="D58" s="594" t="s">
        <v>366</v>
      </c>
      <c r="E58" s="594"/>
      <c r="F58" s="594"/>
      <c r="G58" s="594"/>
      <c r="H58" s="594"/>
      <c r="I58" s="594"/>
      <c r="J58" s="248">
        <v>905</v>
      </c>
      <c r="K58" s="249">
        <v>114</v>
      </c>
      <c r="L58" s="250">
        <v>0</v>
      </c>
      <c r="M58" s="248">
        <v>0</v>
      </c>
      <c r="N58" s="271">
        <v>1931</v>
      </c>
      <c r="O58" s="271">
        <v>0</v>
      </c>
      <c r="P58" s="272">
        <v>0</v>
      </c>
    </row>
    <row r="59" spans="1:16" ht="27.75" customHeight="1">
      <c r="A59" s="269"/>
      <c r="B59" s="270"/>
      <c r="C59" s="464"/>
      <c r="D59" s="465"/>
      <c r="E59" s="595" t="s">
        <v>390</v>
      </c>
      <c r="F59" s="595"/>
      <c r="G59" s="595"/>
      <c r="H59" s="595"/>
      <c r="I59" s="595"/>
      <c r="J59" s="248">
        <v>905</v>
      </c>
      <c r="K59" s="249">
        <v>114</v>
      </c>
      <c r="L59" s="250">
        <v>930000</v>
      </c>
      <c r="M59" s="248">
        <v>0</v>
      </c>
      <c r="N59" s="271">
        <v>1931</v>
      </c>
      <c r="O59" s="271">
        <v>0</v>
      </c>
      <c r="P59" s="272">
        <v>0</v>
      </c>
    </row>
    <row r="60" spans="1:16" ht="27.75" customHeight="1">
      <c r="A60" s="269"/>
      <c r="B60" s="270"/>
      <c r="C60" s="464"/>
      <c r="D60" s="465"/>
      <c r="E60" s="466"/>
      <c r="F60" s="595" t="s">
        <v>391</v>
      </c>
      <c r="G60" s="595"/>
      <c r="H60" s="595"/>
      <c r="I60" s="595"/>
      <c r="J60" s="248">
        <v>905</v>
      </c>
      <c r="K60" s="249">
        <v>114</v>
      </c>
      <c r="L60" s="250">
        <v>939900</v>
      </c>
      <c r="M60" s="248">
        <v>0</v>
      </c>
      <c r="N60" s="271">
        <v>1931</v>
      </c>
      <c r="O60" s="271">
        <v>0</v>
      </c>
      <c r="P60" s="272">
        <v>0</v>
      </c>
    </row>
    <row r="61" spans="1:16" ht="29.25" customHeight="1">
      <c r="A61" s="269"/>
      <c r="B61" s="270"/>
      <c r="C61" s="464"/>
      <c r="D61" s="465"/>
      <c r="E61" s="466"/>
      <c r="F61" s="466"/>
      <c r="G61" s="595" t="s">
        <v>606</v>
      </c>
      <c r="H61" s="595"/>
      <c r="I61" s="595"/>
      <c r="J61" s="248">
        <v>905</v>
      </c>
      <c r="K61" s="249">
        <v>114</v>
      </c>
      <c r="L61" s="250">
        <v>939908</v>
      </c>
      <c r="M61" s="248">
        <v>0</v>
      </c>
      <c r="N61" s="271">
        <v>1931</v>
      </c>
      <c r="O61" s="271">
        <v>0</v>
      </c>
      <c r="P61" s="272">
        <v>0</v>
      </c>
    </row>
    <row r="62" spans="1:16" ht="17.25" customHeight="1">
      <c r="A62" s="269"/>
      <c r="B62" s="270"/>
      <c r="C62" s="464"/>
      <c r="D62" s="465"/>
      <c r="E62" s="466"/>
      <c r="F62" s="466"/>
      <c r="G62" s="466"/>
      <c r="H62" s="596" t="s">
        <v>392</v>
      </c>
      <c r="I62" s="596"/>
      <c r="J62" s="248">
        <v>905</v>
      </c>
      <c r="K62" s="249">
        <v>114</v>
      </c>
      <c r="L62" s="250">
        <v>939908</v>
      </c>
      <c r="M62" s="248">
        <v>1</v>
      </c>
      <c r="N62" s="271">
        <v>1931</v>
      </c>
      <c r="O62" s="271">
        <v>0</v>
      </c>
      <c r="P62" s="272">
        <v>0</v>
      </c>
    </row>
    <row r="63" spans="1:16" ht="17.25" customHeight="1">
      <c r="A63" s="269"/>
      <c r="B63" s="270"/>
      <c r="C63" s="464"/>
      <c r="D63" s="594" t="s">
        <v>419</v>
      </c>
      <c r="E63" s="594"/>
      <c r="F63" s="594"/>
      <c r="G63" s="594"/>
      <c r="H63" s="594"/>
      <c r="I63" s="594"/>
      <c r="J63" s="248">
        <v>905</v>
      </c>
      <c r="K63" s="249">
        <v>701</v>
      </c>
      <c r="L63" s="250">
        <v>0</v>
      </c>
      <c r="M63" s="248">
        <v>0</v>
      </c>
      <c r="N63" s="271">
        <v>1512.5</v>
      </c>
      <c r="O63" s="271">
        <v>1198.494</v>
      </c>
      <c r="P63" s="272">
        <v>0</v>
      </c>
    </row>
    <row r="64" spans="1:16" ht="17.25" customHeight="1">
      <c r="A64" s="269"/>
      <c r="B64" s="270"/>
      <c r="C64" s="464"/>
      <c r="D64" s="465"/>
      <c r="E64" s="595" t="s">
        <v>420</v>
      </c>
      <c r="F64" s="595"/>
      <c r="G64" s="595"/>
      <c r="H64" s="595"/>
      <c r="I64" s="595"/>
      <c r="J64" s="248">
        <v>905</v>
      </c>
      <c r="K64" s="249">
        <v>701</v>
      </c>
      <c r="L64" s="250">
        <v>4200000</v>
      </c>
      <c r="M64" s="248">
        <v>0</v>
      </c>
      <c r="N64" s="271">
        <v>1512.5</v>
      </c>
      <c r="O64" s="271">
        <v>1198.494</v>
      </c>
      <c r="P64" s="272">
        <v>0</v>
      </c>
    </row>
    <row r="65" spans="1:16" ht="30.75" customHeight="1">
      <c r="A65" s="269"/>
      <c r="B65" s="270"/>
      <c r="C65" s="464"/>
      <c r="D65" s="465"/>
      <c r="E65" s="466"/>
      <c r="F65" s="595" t="s">
        <v>391</v>
      </c>
      <c r="G65" s="595"/>
      <c r="H65" s="595"/>
      <c r="I65" s="595"/>
      <c r="J65" s="248">
        <v>905</v>
      </c>
      <c r="K65" s="249">
        <v>701</v>
      </c>
      <c r="L65" s="250">
        <v>4209900</v>
      </c>
      <c r="M65" s="248">
        <v>0</v>
      </c>
      <c r="N65" s="271">
        <v>1512.5</v>
      </c>
      <c r="O65" s="271">
        <v>1198.494</v>
      </c>
      <c r="P65" s="272">
        <v>0</v>
      </c>
    </row>
    <row r="66" spans="1:16" ht="91.5" customHeight="1">
      <c r="A66" s="269"/>
      <c r="B66" s="270"/>
      <c r="C66" s="464"/>
      <c r="D66" s="465"/>
      <c r="E66" s="466"/>
      <c r="F66" s="466"/>
      <c r="G66" s="595" t="s">
        <v>607</v>
      </c>
      <c r="H66" s="595"/>
      <c r="I66" s="595"/>
      <c r="J66" s="248">
        <v>905</v>
      </c>
      <c r="K66" s="249">
        <v>701</v>
      </c>
      <c r="L66" s="250">
        <v>4209902</v>
      </c>
      <c r="M66" s="248">
        <v>0</v>
      </c>
      <c r="N66" s="271">
        <v>1512.5</v>
      </c>
      <c r="O66" s="271">
        <v>1198.494</v>
      </c>
      <c r="P66" s="272">
        <v>0</v>
      </c>
    </row>
    <row r="67" spans="1:16" ht="16.5" customHeight="1">
      <c r="A67" s="269"/>
      <c r="B67" s="270"/>
      <c r="C67" s="464"/>
      <c r="D67" s="465"/>
      <c r="E67" s="466"/>
      <c r="F67" s="466"/>
      <c r="G67" s="466"/>
      <c r="H67" s="596" t="s">
        <v>392</v>
      </c>
      <c r="I67" s="596"/>
      <c r="J67" s="248">
        <v>905</v>
      </c>
      <c r="K67" s="249">
        <v>701</v>
      </c>
      <c r="L67" s="250">
        <v>4209902</v>
      </c>
      <c r="M67" s="248">
        <v>1</v>
      </c>
      <c r="N67" s="271">
        <v>1512.5</v>
      </c>
      <c r="O67" s="271">
        <v>1198.494</v>
      </c>
      <c r="P67" s="272">
        <v>0</v>
      </c>
    </row>
    <row r="68" spans="1:16" ht="18" customHeight="1">
      <c r="A68" s="269"/>
      <c r="B68" s="270"/>
      <c r="C68" s="464"/>
      <c r="D68" s="594" t="s">
        <v>490</v>
      </c>
      <c r="E68" s="594"/>
      <c r="F68" s="594"/>
      <c r="G68" s="594"/>
      <c r="H68" s="594"/>
      <c r="I68" s="594"/>
      <c r="J68" s="248">
        <v>905</v>
      </c>
      <c r="K68" s="249">
        <v>702</v>
      </c>
      <c r="L68" s="250">
        <v>0</v>
      </c>
      <c r="M68" s="248">
        <v>0</v>
      </c>
      <c r="N68" s="271">
        <v>1253126.0999999999</v>
      </c>
      <c r="O68" s="271">
        <v>888020.85</v>
      </c>
      <c r="P68" s="272">
        <v>13671.29</v>
      </c>
    </row>
    <row r="69" spans="1:16" ht="28.5" customHeight="1">
      <c r="A69" s="269"/>
      <c r="B69" s="270"/>
      <c r="C69" s="464"/>
      <c r="D69" s="465"/>
      <c r="E69" s="595" t="s">
        <v>491</v>
      </c>
      <c r="F69" s="595"/>
      <c r="G69" s="595"/>
      <c r="H69" s="595"/>
      <c r="I69" s="595"/>
      <c r="J69" s="248">
        <v>905</v>
      </c>
      <c r="K69" s="249">
        <v>702</v>
      </c>
      <c r="L69" s="250">
        <v>4210000</v>
      </c>
      <c r="M69" s="248">
        <v>0</v>
      </c>
      <c r="N69" s="271">
        <v>997368.6</v>
      </c>
      <c r="O69" s="271">
        <v>742494.1</v>
      </c>
      <c r="P69" s="272">
        <v>0</v>
      </c>
    </row>
    <row r="70" spans="1:16" ht="30.75" customHeight="1">
      <c r="A70" s="269"/>
      <c r="B70" s="270"/>
      <c r="C70" s="464"/>
      <c r="D70" s="465"/>
      <c r="E70" s="466"/>
      <c r="F70" s="595" t="s">
        <v>391</v>
      </c>
      <c r="G70" s="595"/>
      <c r="H70" s="595"/>
      <c r="I70" s="595"/>
      <c r="J70" s="248">
        <v>905</v>
      </c>
      <c r="K70" s="249">
        <v>702</v>
      </c>
      <c r="L70" s="250">
        <v>4219900</v>
      </c>
      <c r="M70" s="248">
        <v>0</v>
      </c>
      <c r="N70" s="271">
        <v>997368.6</v>
      </c>
      <c r="O70" s="271">
        <v>742494.1</v>
      </c>
      <c r="P70" s="272">
        <v>0</v>
      </c>
    </row>
    <row r="71" spans="1:16" ht="93.75" customHeight="1">
      <c r="A71" s="269"/>
      <c r="B71" s="270"/>
      <c r="C71" s="464"/>
      <c r="D71" s="465"/>
      <c r="E71" s="466"/>
      <c r="F71" s="466"/>
      <c r="G71" s="595" t="s">
        <v>567</v>
      </c>
      <c r="H71" s="595"/>
      <c r="I71" s="595"/>
      <c r="J71" s="248">
        <v>905</v>
      </c>
      <c r="K71" s="249">
        <v>702</v>
      </c>
      <c r="L71" s="250">
        <v>4219902</v>
      </c>
      <c r="M71" s="248">
        <v>0</v>
      </c>
      <c r="N71" s="271">
        <v>984926</v>
      </c>
      <c r="O71" s="271">
        <v>742494.1</v>
      </c>
      <c r="P71" s="272">
        <v>0</v>
      </c>
    </row>
    <row r="72" spans="1:16" ht="17.25" customHeight="1">
      <c r="A72" s="269"/>
      <c r="B72" s="270"/>
      <c r="C72" s="464"/>
      <c r="D72" s="465"/>
      <c r="E72" s="466"/>
      <c r="F72" s="466"/>
      <c r="G72" s="466"/>
      <c r="H72" s="596" t="s">
        <v>392</v>
      </c>
      <c r="I72" s="596"/>
      <c r="J72" s="248">
        <v>905</v>
      </c>
      <c r="K72" s="249">
        <v>702</v>
      </c>
      <c r="L72" s="250">
        <v>4219902</v>
      </c>
      <c r="M72" s="248">
        <v>1</v>
      </c>
      <c r="N72" s="271">
        <v>984926</v>
      </c>
      <c r="O72" s="271">
        <v>742494.1</v>
      </c>
      <c r="P72" s="272">
        <v>0</v>
      </c>
    </row>
    <row r="73" spans="1:16" ht="44.25" customHeight="1">
      <c r="A73" s="269"/>
      <c r="B73" s="270"/>
      <c r="C73" s="464"/>
      <c r="D73" s="465"/>
      <c r="E73" s="466"/>
      <c r="F73" s="466"/>
      <c r="G73" s="595" t="s">
        <v>495</v>
      </c>
      <c r="H73" s="595"/>
      <c r="I73" s="595"/>
      <c r="J73" s="248">
        <v>905</v>
      </c>
      <c r="K73" s="249">
        <v>702</v>
      </c>
      <c r="L73" s="250">
        <v>4219905</v>
      </c>
      <c r="M73" s="248">
        <v>0</v>
      </c>
      <c r="N73" s="271">
        <v>12442.6</v>
      </c>
      <c r="O73" s="271">
        <v>0</v>
      </c>
      <c r="P73" s="272">
        <v>0</v>
      </c>
    </row>
    <row r="74" spans="1:16" ht="17.25" customHeight="1">
      <c r="A74" s="269"/>
      <c r="B74" s="270"/>
      <c r="C74" s="464"/>
      <c r="D74" s="465"/>
      <c r="E74" s="466"/>
      <c r="F74" s="466"/>
      <c r="G74" s="466"/>
      <c r="H74" s="596" t="s">
        <v>392</v>
      </c>
      <c r="I74" s="596"/>
      <c r="J74" s="248">
        <v>905</v>
      </c>
      <c r="K74" s="249">
        <v>702</v>
      </c>
      <c r="L74" s="250">
        <v>4219905</v>
      </c>
      <c r="M74" s="248">
        <v>1</v>
      </c>
      <c r="N74" s="271">
        <v>12442.6</v>
      </c>
      <c r="O74" s="271">
        <v>0</v>
      </c>
      <c r="P74" s="272">
        <v>0</v>
      </c>
    </row>
    <row r="75" spans="1:16" ht="17.25" customHeight="1">
      <c r="A75" s="269"/>
      <c r="B75" s="270"/>
      <c r="C75" s="464"/>
      <c r="D75" s="465"/>
      <c r="E75" s="595" t="s">
        <v>496</v>
      </c>
      <c r="F75" s="595"/>
      <c r="G75" s="595"/>
      <c r="H75" s="595"/>
      <c r="I75" s="595"/>
      <c r="J75" s="248">
        <v>905</v>
      </c>
      <c r="K75" s="249">
        <v>702</v>
      </c>
      <c r="L75" s="250">
        <v>4230000</v>
      </c>
      <c r="M75" s="248">
        <v>0</v>
      </c>
      <c r="N75" s="271">
        <v>562.5</v>
      </c>
      <c r="O75" s="271">
        <v>445.757</v>
      </c>
      <c r="P75" s="272">
        <v>0</v>
      </c>
    </row>
    <row r="76" spans="1:16" ht="32.25" customHeight="1">
      <c r="A76" s="269"/>
      <c r="B76" s="270"/>
      <c r="C76" s="464"/>
      <c r="D76" s="465"/>
      <c r="E76" s="466"/>
      <c r="F76" s="595" t="s">
        <v>391</v>
      </c>
      <c r="G76" s="595"/>
      <c r="H76" s="595"/>
      <c r="I76" s="595"/>
      <c r="J76" s="248">
        <v>905</v>
      </c>
      <c r="K76" s="249">
        <v>702</v>
      </c>
      <c r="L76" s="250">
        <v>4239900</v>
      </c>
      <c r="M76" s="248">
        <v>0</v>
      </c>
      <c r="N76" s="271">
        <v>562.5</v>
      </c>
      <c r="O76" s="271">
        <v>445.757</v>
      </c>
      <c r="P76" s="272">
        <v>0</v>
      </c>
    </row>
    <row r="77" spans="1:16" ht="108" customHeight="1">
      <c r="A77" s="269"/>
      <c r="B77" s="270"/>
      <c r="C77" s="464"/>
      <c r="D77" s="465"/>
      <c r="E77" s="466"/>
      <c r="F77" s="466"/>
      <c r="G77" s="595" t="s">
        <v>608</v>
      </c>
      <c r="H77" s="595"/>
      <c r="I77" s="595"/>
      <c r="J77" s="248">
        <v>905</v>
      </c>
      <c r="K77" s="249">
        <v>702</v>
      </c>
      <c r="L77" s="250">
        <v>4239905</v>
      </c>
      <c r="M77" s="248">
        <v>0</v>
      </c>
      <c r="N77" s="271">
        <v>216</v>
      </c>
      <c r="O77" s="271">
        <v>171.157</v>
      </c>
      <c r="P77" s="272">
        <v>0</v>
      </c>
    </row>
    <row r="78" spans="1:16" ht="18" customHeight="1">
      <c r="A78" s="269"/>
      <c r="B78" s="270"/>
      <c r="C78" s="464"/>
      <c r="D78" s="465"/>
      <c r="E78" s="466"/>
      <c r="F78" s="466"/>
      <c r="G78" s="466"/>
      <c r="H78" s="596" t="s">
        <v>392</v>
      </c>
      <c r="I78" s="596"/>
      <c r="J78" s="248">
        <v>905</v>
      </c>
      <c r="K78" s="249">
        <v>702</v>
      </c>
      <c r="L78" s="250">
        <v>4239905</v>
      </c>
      <c r="M78" s="248">
        <v>1</v>
      </c>
      <c r="N78" s="271">
        <v>216</v>
      </c>
      <c r="O78" s="271">
        <v>171.157</v>
      </c>
      <c r="P78" s="272">
        <v>0</v>
      </c>
    </row>
    <row r="79" spans="1:16" ht="109.5" customHeight="1">
      <c r="A79" s="269"/>
      <c r="B79" s="270"/>
      <c r="C79" s="464"/>
      <c r="D79" s="465"/>
      <c r="E79" s="466"/>
      <c r="F79" s="466"/>
      <c r="G79" s="595" t="s">
        <v>609</v>
      </c>
      <c r="H79" s="595"/>
      <c r="I79" s="595"/>
      <c r="J79" s="248">
        <v>905</v>
      </c>
      <c r="K79" s="249">
        <v>702</v>
      </c>
      <c r="L79" s="250">
        <v>4239906</v>
      </c>
      <c r="M79" s="248">
        <v>0</v>
      </c>
      <c r="N79" s="271">
        <v>346.5</v>
      </c>
      <c r="O79" s="271">
        <v>274.6</v>
      </c>
      <c r="P79" s="272">
        <v>0</v>
      </c>
    </row>
    <row r="80" spans="1:16" ht="16.5" customHeight="1">
      <c r="A80" s="269"/>
      <c r="B80" s="270"/>
      <c r="C80" s="464"/>
      <c r="D80" s="465"/>
      <c r="E80" s="466"/>
      <c r="F80" s="466"/>
      <c r="G80" s="466"/>
      <c r="H80" s="596" t="s">
        <v>392</v>
      </c>
      <c r="I80" s="596"/>
      <c r="J80" s="248">
        <v>905</v>
      </c>
      <c r="K80" s="249">
        <v>702</v>
      </c>
      <c r="L80" s="250">
        <v>4239906</v>
      </c>
      <c r="M80" s="248">
        <v>1</v>
      </c>
      <c r="N80" s="271">
        <v>346.5</v>
      </c>
      <c r="O80" s="271">
        <v>274.6</v>
      </c>
      <c r="P80" s="272">
        <v>0</v>
      </c>
    </row>
    <row r="81" spans="1:16" ht="16.5" customHeight="1">
      <c r="A81" s="269"/>
      <c r="B81" s="270"/>
      <c r="C81" s="464"/>
      <c r="D81" s="465"/>
      <c r="E81" s="595" t="s">
        <v>499</v>
      </c>
      <c r="F81" s="595"/>
      <c r="G81" s="595"/>
      <c r="H81" s="595"/>
      <c r="I81" s="595"/>
      <c r="J81" s="248">
        <v>905</v>
      </c>
      <c r="K81" s="249">
        <v>702</v>
      </c>
      <c r="L81" s="250">
        <v>4240000</v>
      </c>
      <c r="M81" s="248">
        <v>0</v>
      </c>
      <c r="N81" s="271">
        <v>152921</v>
      </c>
      <c r="O81" s="271">
        <v>74679.11</v>
      </c>
      <c r="P81" s="272">
        <v>10014.52</v>
      </c>
    </row>
    <row r="82" spans="1:16" ht="28.5" customHeight="1">
      <c r="A82" s="269"/>
      <c r="B82" s="270"/>
      <c r="C82" s="464"/>
      <c r="D82" s="465"/>
      <c r="E82" s="466"/>
      <c r="F82" s="595" t="s">
        <v>391</v>
      </c>
      <c r="G82" s="595"/>
      <c r="H82" s="595"/>
      <c r="I82" s="595"/>
      <c r="J82" s="248">
        <v>905</v>
      </c>
      <c r="K82" s="249">
        <v>702</v>
      </c>
      <c r="L82" s="250">
        <v>4249900</v>
      </c>
      <c r="M82" s="248">
        <v>0</v>
      </c>
      <c r="N82" s="271">
        <v>152921</v>
      </c>
      <c r="O82" s="271">
        <v>74679.11</v>
      </c>
      <c r="P82" s="272">
        <v>10014.52</v>
      </c>
    </row>
    <row r="83" spans="1:16" ht="102.75" customHeight="1">
      <c r="A83" s="269"/>
      <c r="B83" s="270"/>
      <c r="C83" s="464"/>
      <c r="D83" s="465"/>
      <c r="E83" s="466"/>
      <c r="F83" s="466"/>
      <c r="G83" s="595" t="s">
        <v>563</v>
      </c>
      <c r="H83" s="595"/>
      <c r="I83" s="595"/>
      <c r="J83" s="248">
        <v>905</v>
      </c>
      <c r="K83" s="249">
        <v>702</v>
      </c>
      <c r="L83" s="250">
        <v>4249901</v>
      </c>
      <c r="M83" s="248">
        <v>0</v>
      </c>
      <c r="N83" s="271">
        <v>152921</v>
      </c>
      <c r="O83" s="271">
        <v>74679.11</v>
      </c>
      <c r="P83" s="272">
        <v>10014.52</v>
      </c>
    </row>
    <row r="84" spans="1:16" ht="17.25" customHeight="1">
      <c r="A84" s="269"/>
      <c r="B84" s="270"/>
      <c r="C84" s="464"/>
      <c r="D84" s="465"/>
      <c r="E84" s="466"/>
      <c r="F84" s="466"/>
      <c r="G84" s="466"/>
      <c r="H84" s="596" t="s">
        <v>392</v>
      </c>
      <c r="I84" s="596"/>
      <c r="J84" s="248">
        <v>905</v>
      </c>
      <c r="K84" s="249">
        <v>702</v>
      </c>
      <c r="L84" s="250">
        <v>4249901</v>
      </c>
      <c r="M84" s="248">
        <v>1</v>
      </c>
      <c r="N84" s="271">
        <v>152921</v>
      </c>
      <c r="O84" s="271">
        <v>74679.11</v>
      </c>
      <c r="P84" s="272">
        <v>10014.52</v>
      </c>
    </row>
    <row r="85" spans="1:16" ht="17.25" customHeight="1">
      <c r="A85" s="269"/>
      <c r="B85" s="270"/>
      <c r="C85" s="464"/>
      <c r="D85" s="465"/>
      <c r="E85" s="595" t="s">
        <v>500</v>
      </c>
      <c r="F85" s="595"/>
      <c r="G85" s="595"/>
      <c r="H85" s="595"/>
      <c r="I85" s="595"/>
      <c r="J85" s="248">
        <v>905</v>
      </c>
      <c r="K85" s="249">
        <v>702</v>
      </c>
      <c r="L85" s="250">
        <v>4330000</v>
      </c>
      <c r="M85" s="248">
        <v>0</v>
      </c>
      <c r="N85" s="271">
        <v>50182</v>
      </c>
      <c r="O85" s="271">
        <v>29124.7</v>
      </c>
      <c r="P85" s="272">
        <v>3656.77</v>
      </c>
    </row>
    <row r="86" spans="1:16" ht="30.75" customHeight="1">
      <c r="A86" s="269"/>
      <c r="B86" s="270"/>
      <c r="C86" s="464"/>
      <c r="D86" s="465"/>
      <c r="E86" s="466"/>
      <c r="F86" s="595" t="s">
        <v>391</v>
      </c>
      <c r="G86" s="595"/>
      <c r="H86" s="595"/>
      <c r="I86" s="595"/>
      <c r="J86" s="248">
        <v>905</v>
      </c>
      <c r="K86" s="249">
        <v>702</v>
      </c>
      <c r="L86" s="250">
        <v>4339900</v>
      </c>
      <c r="M86" s="248">
        <v>0</v>
      </c>
      <c r="N86" s="271">
        <v>50182</v>
      </c>
      <c r="O86" s="271">
        <v>29124.7</v>
      </c>
      <c r="P86" s="272">
        <v>3656.77</v>
      </c>
    </row>
    <row r="87" spans="1:16" ht="120.75" customHeight="1">
      <c r="A87" s="269"/>
      <c r="B87" s="270"/>
      <c r="C87" s="464"/>
      <c r="D87" s="465"/>
      <c r="E87" s="466"/>
      <c r="F87" s="466"/>
      <c r="G87" s="595" t="s">
        <v>610</v>
      </c>
      <c r="H87" s="595"/>
      <c r="I87" s="595"/>
      <c r="J87" s="248">
        <v>905</v>
      </c>
      <c r="K87" s="249">
        <v>702</v>
      </c>
      <c r="L87" s="250">
        <v>4339901</v>
      </c>
      <c r="M87" s="248">
        <v>0</v>
      </c>
      <c r="N87" s="271">
        <v>50182</v>
      </c>
      <c r="O87" s="271">
        <v>29124.7</v>
      </c>
      <c r="P87" s="272">
        <v>3656.77</v>
      </c>
    </row>
    <row r="88" spans="1:16" ht="18" customHeight="1">
      <c r="A88" s="269"/>
      <c r="B88" s="270"/>
      <c r="C88" s="464"/>
      <c r="D88" s="465"/>
      <c r="E88" s="466"/>
      <c r="F88" s="466"/>
      <c r="G88" s="466"/>
      <c r="H88" s="596" t="s">
        <v>392</v>
      </c>
      <c r="I88" s="596"/>
      <c r="J88" s="248">
        <v>905</v>
      </c>
      <c r="K88" s="249">
        <v>702</v>
      </c>
      <c r="L88" s="250">
        <v>4339901</v>
      </c>
      <c r="M88" s="248">
        <v>1</v>
      </c>
      <c r="N88" s="271">
        <v>50182</v>
      </c>
      <c r="O88" s="271">
        <v>29124.7</v>
      </c>
      <c r="P88" s="272">
        <v>3656.77</v>
      </c>
    </row>
    <row r="89" spans="1:16" ht="18" customHeight="1">
      <c r="A89" s="269"/>
      <c r="B89" s="270"/>
      <c r="C89" s="464"/>
      <c r="D89" s="465"/>
      <c r="E89" s="595" t="s">
        <v>502</v>
      </c>
      <c r="F89" s="595"/>
      <c r="G89" s="595"/>
      <c r="H89" s="595"/>
      <c r="I89" s="595"/>
      <c r="J89" s="248">
        <v>905</v>
      </c>
      <c r="K89" s="249">
        <v>702</v>
      </c>
      <c r="L89" s="250">
        <v>5200000</v>
      </c>
      <c r="M89" s="248">
        <v>0</v>
      </c>
      <c r="N89" s="271">
        <v>52092</v>
      </c>
      <c r="O89" s="271">
        <v>41277.183</v>
      </c>
      <c r="P89" s="272">
        <v>0</v>
      </c>
    </row>
    <row r="90" spans="1:16" ht="30.75" customHeight="1">
      <c r="A90" s="269"/>
      <c r="B90" s="270"/>
      <c r="C90" s="464"/>
      <c r="D90" s="465"/>
      <c r="E90" s="466"/>
      <c r="F90" s="595" t="s">
        <v>503</v>
      </c>
      <c r="G90" s="595"/>
      <c r="H90" s="595"/>
      <c r="I90" s="595"/>
      <c r="J90" s="248">
        <v>905</v>
      </c>
      <c r="K90" s="249">
        <v>702</v>
      </c>
      <c r="L90" s="250">
        <v>5200900</v>
      </c>
      <c r="M90" s="248">
        <v>0</v>
      </c>
      <c r="N90" s="271">
        <v>52092</v>
      </c>
      <c r="O90" s="271">
        <v>41277.183</v>
      </c>
      <c r="P90" s="272">
        <v>0</v>
      </c>
    </row>
    <row r="91" spans="1:16" ht="59.25" customHeight="1">
      <c r="A91" s="269"/>
      <c r="B91" s="270"/>
      <c r="C91" s="464"/>
      <c r="D91" s="465"/>
      <c r="E91" s="466"/>
      <c r="F91" s="466"/>
      <c r="G91" s="595" t="s">
        <v>561</v>
      </c>
      <c r="H91" s="595"/>
      <c r="I91" s="595"/>
      <c r="J91" s="248">
        <v>905</v>
      </c>
      <c r="K91" s="249">
        <v>702</v>
      </c>
      <c r="L91" s="250">
        <v>5200901</v>
      </c>
      <c r="M91" s="248">
        <v>0</v>
      </c>
      <c r="N91" s="271">
        <v>24966</v>
      </c>
      <c r="O91" s="271">
        <v>19782.9</v>
      </c>
      <c r="P91" s="272">
        <v>0</v>
      </c>
    </row>
    <row r="92" spans="1:16" ht="17.25" customHeight="1">
      <c r="A92" s="269"/>
      <c r="B92" s="270"/>
      <c r="C92" s="464"/>
      <c r="D92" s="465"/>
      <c r="E92" s="466"/>
      <c r="F92" s="466"/>
      <c r="G92" s="466"/>
      <c r="H92" s="596" t="s">
        <v>392</v>
      </c>
      <c r="I92" s="596"/>
      <c r="J92" s="248">
        <v>905</v>
      </c>
      <c r="K92" s="249">
        <v>702</v>
      </c>
      <c r="L92" s="250">
        <v>5200901</v>
      </c>
      <c r="M92" s="248">
        <v>1</v>
      </c>
      <c r="N92" s="271">
        <v>24966</v>
      </c>
      <c r="O92" s="271">
        <v>19782.9</v>
      </c>
      <c r="P92" s="272">
        <v>0</v>
      </c>
    </row>
    <row r="93" spans="1:16" ht="76.5" customHeight="1">
      <c r="A93" s="269"/>
      <c r="B93" s="270"/>
      <c r="C93" s="464"/>
      <c r="D93" s="465"/>
      <c r="E93" s="466"/>
      <c r="F93" s="466"/>
      <c r="G93" s="595" t="s">
        <v>560</v>
      </c>
      <c r="H93" s="595"/>
      <c r="I93" s="595"/>
      <c r="J93" s="248">
        <v>905</v>
      </c>
      <c r="K93" s="249">
        <v>702</v>
      </c>
      <c r="L93" s="250">
        <v>5200902</v>
      </c>
      <c r="M93" s="248">
        <v>0</v>
      </c>
      <c r="N93" s="271">
        <v>618</v>
      </c>
      <c r="O93" s="271">
        <v>489.7</v>
      </c>
      <c r="P93" s="272">
        <v>0</v>
      </c>
    </row>
    <row r="94" spans="1:16" ht="18" customHeight="1">
      <c r="A94" s="269"/>
      <c r="B94" s="270"/>
      <c r="C94" s="464"/>
      <c r="D94" s="465"/>
      <c r="E94" s="466"/>
      <c r="F94" s="466"/>
      <c r="G94" s="466"/>
      <c r="H94" s="596" t="s">
        <v>392</v>
      </c>
      <c r="I94" s="596"/>
      <c r="J94" s="248">
        <v>905</v>
      </c>
      <c r="K94" s="249">
        <v>702</v>
      </c>
      <c r="L94" s="250">
        <v>5200902</v>
      </c>
      <c r="M94" s="248">
        <v>1</v>
      </c>
      <c r="N94" s="271">
        <v>618</v>
      </c>
      <c r="O94" s="271">
        <v>489.7</v>
      </c>
      <c r="P94" s="272">
        <v>0</v>
      </c>
    </row>
    <row r="95" spans="1:16" ht="15">
      <c r="A95" s="269"/>
      <c r="B95" s="270"/>
      <c r="C95" s="464"/>
      <c r="D95" s="465"/>
      <c r="E95" s="466"/>
      <c r="F95" s="466"/>
      <c r="G95" s="595" t="s">
        <v>611</v>
      </c>
      <c r="H95" s="595"/>
      <c r="I95" s="595"/>
      <c r="J95" s="248">
        <v>905</v>
      </c>
      <c r="K95" s="249">
        <v>702</v>
      </c>
      <c r="L95" s="250">
        <v>5200903</v>
      </c>
      <c r="M95" s="248">
        <v>0</v>
      </c>
      <c r="N95" s="271">
        <v>25841.7</v>
      </c>
      <c r="O95" s="271">
        <v>20476.783</v>
      </c>
      <c r="P95" s="272">
        <v>0</v>
      </c>
    </row>
    <row r="96" spans="1:16" ht="18.75" customHeight="1">
      <c r="A96" s="269"/>
      <c r="B96" s="270"/>
      <c r="C96" s="464"/>
      <c r="D96" s="465"/>
      <c r="E96" s="466"/>
      <c r="F96" s="466"/>
      <c r="G96" s="466"/>
      <c r="H96" s="596" t="s">
        <v>392</v>
      </c>
      <c r="I96" s="596"/>
      <c r="J96" s="248">
        <v>905</v>
      </c>
      <c r="K96" s="249">
        <v>702</v>
      </c>
      <c r="L96" s="250">
        <v>5200903</v>
      </c>
      <c r="M96" s="248">
        <v>1</v>
      </c>
      <c r="N96" s="271">
        <v>25841.7</v>
      </c>
      <c r="O96" s="271">
        <v>20476.783</v>
      </c>
      <c r="P96" s="272">
        <v>0</v>
      </c>
    </row>
    <row r="97" spans="1:16" ht="74.25" customHeight="1">
      <c r="A97" s="269"/>
      <c r="B97" s="270"/>
      <c r="C97" s="464"/>
      <c r="D97" s="465"/>
      <c r="E97" s="466"/>
      <c r="F97" s="466"/>
      <c r="G97" s="595" t="s">
        <v>558</v>
      </c>
      <c r="H97" s="595"/>
      <c r="I97" s="595"/>
      <c r="J97" s="248">
        <v>905</v>
      </c>
      <c r="K97" s="249">
        <v>702</v>
      </c>
      <c r="L97" s="250">
        <v>5200904</v>
      </c>
      <c r="M97" s="248">
        <v>0</v>
      </c>
      <c r="N97" s="271">
        <v>666.3</v>
      </c>
      <c r="O97" s="271">
        <v>527.8</v>
      </c>
      <c r="P97" s="272">
        <v>0</v>
      </c>
    </row>
    <row r="98" spans="1:16" ht="16.5" customHeight="1">
      <c r="A98" s="269"/>
      <c r="B98" s="270"/>
      <c r="C98" s="464"/>
      <c r="D98" s="465"/>
      <c r="E98" s="466"/>
      <c r="F98" s="466"/>
      <c r="G98" s="466"/>
      <c r="H98" s="596" t="s">
        <v>392</v>
      </c>
      <c r="I98" s="596"/>
      <c r="J98" s="248">
        <v>905</v>
      </c>
      <c r="K98" s="249">
        <v>702</v>
      </c>
      <c r="L98" s="250">
        <v>5200904</v>
      </c>
      <c r="M98" s="248">
        <v>1</v>
      </c>
      <c r="N98" s="271">
        <v>666.3</v>
      </c>
      <c r="O98" s="271">
        <v>527.8</v>
      </c>
      <c r="P98" s="272">
        <v>0</v>
      </c>
    </row>
    <row r="99" spans="1:16" ht="16.5" customHeight="1">
      <c r="A99" s="269"/>
      <c r="B99" s="270"/>
      <c r="C99" s="464"/>
      <c r="D99" s="594" t="s">
        <v>512</v>
      </c>
      <c r="E99" s="594"/>
      <c r="F99" s="594"/>
      <c r="G99" s="594"/>
      <c r="H99" s="594"/>
      <c r="I99" s="594"/>
      <c r="J99" s="248">
        <v>905</v>
      </c>
      <c r="K99" s="249">
        <v>801</v>
      </c>
      <c r="L99" s="250">
        <v>0</v>
      </c>
      <c r="M99" s="248">
        <v>0</v>
      </c>
      <c r="N99" s="271">
        <v>490.1</v>
      </c>
      <c r="O99" s="271">
        <v>0</v>
      </c>
      <c r="P99" s="272">
        <v>0</v>
      </c>
    </row>
    <row r="100" spans="1:16" ht="28.5" customHeight="1">
      <c r="A100" s="269"/>
      <c r="B100" s="270"/>
      <c r="C100" s="464"/>
      <c r="D100" s="465"/>
      <c r="E100" s="595" t="s">
        <v>37</v>
      </c>
      <c r="F100" s="595"/>
      <c r="G100" s="595"/>
      <c r="H100" s="595"/>
      <c r="I100" s="595"/>
      <c r="J100" s="248">
        <v>905</v>
      </c>
      <c r="K100" s="249">
        <v>801</v>
      </c>
      <c r="L100" s="250">
        <v>4500000</v>
      </c>
      <c r="M100" s="248">
        <v>0</v>
      </c>
      <c r="N100" s="271">
        <v>490.1</v>
      </c>
      <c r="O100" s="271">
        <v>0</v>
      </c>
      <c r="P100" s="272">
        <v>0</v>
      </c>
    </row>
    <row r="101" spans="1:16" ht="27.75" customHeight="1">
      <c r="A101" s="269"/>
      <c r="B101" s="270"/>
      <c r="C101" s="464"/>
      <c r="D101" s="465"/>
      <c r="E101" s="466"/>
      <c r="F101" s="595" t="s">
        <v>38</v>
      </c>
      <c r="G101" s="595"/>
      <c r="H101" s="595"/>
      <c r="I101" s="595"/>
      <c r="J101" s="248">
        <v>905</v>
      </c>
      <c r="K101" s="249">
        <v>801</v>
      </c>
      <c r="L101" s="250">
        <v>4500600</v>
      </c>
      <c r="M101" s="248">
        <v>0</v>
      </c>
      <c r="N101" s="271">
        <v>490.1</v>
      </c>
      <c r="O101" s="271">
        <v>0</v>
      </c>
      <c r="P101" s="272">
        <v>0</v>
      </c>
    </row>
    <row r="102" spans="1:16" ht="16.5" customHeight="1">
      <c r="A102" s="269"/>
      <c r="B102" s="270"/>
      <c r="C102" s="464"/>
      <c r="D102" s="465"/>
      <c r="E102" s="466"/>
      <c r="F102" s="466"/>
      <c r="G102" s="466"/>
      <c r="H102" s="596" t="s">
        <v>392</v>
      </c>
      <c r="I102" s="596"/>
      <c r="J102" s="248">
        <v>905</v>
      </c>
      <c r="K102" s="249">
        <v>801</v>
      </c>
      <c r="L102" s="250">
        <v>4500600</v>
      </c>
      <c r="M102" s="248">
        <v>1</v>
      </c>
      <c r="N102" s="271">
        <v>490.1</v>
      </c>
      <c r="O102" s="271">
        <v>0</v>
      </c>
      <c r="P102" s="272">
        <v>0</v>
      </c>
    </row>
    <row r="103" spans="1:16" ht="16.5" customHeight="1">
      <c r="A103" s="269"/>
      <c r="B103" s="270"/>
      <c r="C103" s="464"/>
      <c r="D103" s="594" t="s">
        <v>43</v>
      </c>
      <c r="E103" s="594"/>
      <c r="F103" s="594"/>
      <c r="G103" s="594"/>
      <c r="H103" s="594"/>
      <c r="I103" s="594"/>
      <c r="J103" s="248">
        <v>905</v>
      </c>
      <c r="K103" s="249">
        <v>902</v>
      </c>
      <c r="L103" s="250">
        <v>0</v>
      </c>
      <c r="M103" s="248">
        <v>0</v>
      </c>
      <c r="N103" s="271">
        <v>91375</v>
      </c>
      <c r="O103" s="271">
        <v>0</v>
      </c>
      <c r="P103" s="272">
        <v>0</v>
      </c>
    </row>
    <row r="104" spans="1:16" ht="15" customHeight="1">
      <c r="A104" s="269"/>
      <c r="B104" s="270"/>
      <c r="C104" s="464"/>
      <c r="D104" s="465"/>
      <c r="E104" s="595" t="s">
        <v>41</v>
      </c>
      <c r="F104" s="595"/>
      <c r="G104" s="595"/>
      <c r="H104" s="595"/>
      <c r="I104" s="595"/>
      <c r="J104" s="248">
        <v>905</v>
      </c>
      <c r="K104" s="249">
        <v>902</v>
      </c>
      <c r="L104" s="250">
        <v>4700000</v>
      </c>
      <c r="M104" s="248">
        <v>0</v>
      </c>
      <c r="N104" s="271">
        <v>10635</v>
      </c>
      <c r="O104" s="271">
        <v>0</v>
      </c>
      <c r="P104" s="272">
        <v>0</v>
      </c>
    </row>
    <row r="105" spans="1:16" ht="29.25" customHeight="1">
      <c r="A105" s="269"/>
      <c r="B105" s="270"/>
      <c r="C105" s="464"/>
      <c r="D105" s="465"/>
      <c r="E105" s="466"/>
      <c r="F105" s="595" t="s">
        <v>391</v>
      </c>
      <c r="G105" s="595"/>
      <c r="H105" s="595"/>
      <c r="I105" s="595"/>
      <c r="J105" s="248">
        <v>905</v>
      </c>
      <c r="K105" s="249">
        <v>902</v>
      </c>
      <c r="L105" s="250">
        <v>4709900</v>
      </c>
      <c r="M105" s="248">
        <v>0</v>
      </c>
      <c r="N105" s="271">
        <v>10635</v>
      </c>
      <c r="O105" s="271">
        <v>0</v>
      </c>
      <c r="P105" s="272">
        <v>0</v>
      </c>
    </row>
    <row r="106" spans="1:16" ht="16.5" customHeight="1">
      <c r="A106" s="269"/>
      <c r="B106" s="270"/>
      <c r="C106" s="464"/>
      <c r="D106" s="465"/>
      <c r="E106" s="466"/>
      <c r="F106" s="466"/>
      <c r="G106" s="466"/>
      <c r="H106" s="596" t="s">
        <v>392</v>
      </c>
      <c r="I106" s="596"/>
      <c r="J106" s="248">
        <v>905</v>
      </c>
      <c r="K106" s="249">
        <v>902</v>
      </c>
      <c r="L106" s="250">
        <v>4709900</v>
      </c>
      <c r="M106" s="248">
        <v>1</v>
      </c>
      <c r="N106" s="271">
        <v>10635</v>
      </c>
      <c r="O106" s="271">
        <v>0</v>
      </c>
      <c r="P106" s="272">
        <v>0</v>
      </c>
    </row>
    <row r="107" spans="1:16" ht="16.5" customHeight="1">
      <c r="A107" s="269"/>
      <c r="B107" s="270"/>
      <c r="C107" s="464"/>
      <c r="D107" s="465"/>
      <c r="E107" s="595" t="s">
        <v>44</v>
      </c>
      <c r="F107" s="595"/>
      <c r="G107" s="595"/>
      <c r="H107" s="595"/>
      <c r="I107" s="595"/>
      <c r="J107" s="248">
        <v>905</v>
      </c>
      <c r="K107" s="249">
        <v>902</v>
      </c>
      <c r="L107" s="250">
        <v>4710000</v>
      </c>
      <c r="M107" s="248">
        <v>0</v>
      </c>
      <c r="N107" s="271">
        <v>80740</v>
      </c>
      <c r="O107" s="271">
        <v>0</v>
      </c>
      <c r="P107" s="272">
        <v>0</v>
      </c>
    </row>
    <row r="108" spans="1:16" ht="29.25" customHeight="1">
      <c r="A108" s="269"/>
      <c r="B108" s="270"/>
      <c r="C108" s="464"/>
      <c r="D108" s="465"/>
      <c r="E108" s="466"/>
      <c r="F108" s="595" t="s">
        <v>391</v>
      </c>
      <c r="G108" s="595"/>
      <c r="H108" s="595"/>
      <c r="I108" s="595"/>
      <c r="J108" s="248">
        <v>905</v>
      </c>
      <c r="K108" s="249">
        <v>902</v>
      </c>
      <c r="L108" s="250">
        <v>4719900</v>
      </c>
      <c r="M108" s="248">
        <v>0</v>
      </c>
      <c r="N108" s="271">
        <v>80740</v>
      </c>
      <c r="O108" s="271">
        <v>0</v>
      </c>
      <c r="P108" s="272">
        <v>0</v>
      </c>
    </row>
    <row r="109" spans="1:16" ht="16.5" customHeight="1">
      <c r="A109" s="269"/>
      <c r="B109" s="270"/>
      <c r="C109" s="464"/>
      <c r="D109" s="465"/>
      <c r="E109" s="466"/>
      <c r="F109" s="466"/>
      <c r="G109" s="466"/>
      <c r="H109" s="596" t="s">
        <v>392</v>
      </c>
      <c r="I109" s="596"/>
      <c r="J109" s="248">
        <v>905</v>
      </c>
      <c r="K109" s="249">
        <v>902</v>
      </c>
      <c r="L109" s="250">
        <v>4719900</v>
      </c>
      <c r="M109" s="248">
        <v>1</v>
      </c>
      <c r="N109" s="271">
        <v>28740</v>
      </c>
      <c r="O109" s="271">
        <v>0</v>
      </c>
      <c r="P109" s="272">
        <v>0</v>
      </c>
    </row>
    <row r="110" spans="1:16" ht="75" customHeight="1">
      <c r="A110" s="269"/>
      <c r="B110" s="270"/>
      <c r="C110" s="464"/>
      <c r="D110" s="465"/>
      <c r="E110" s="466"/>
      <c r="F110" s="466"/>
      <c r="G110" s="595" t="s">
        <v>0</v>
      </c>
      <c r="H110" s="595"/>
      <c r="I110" s="595"/>
      <c r="J110" s="248">
        <v>905</v>
      </c>
      <c r="K110" s="249">
        <v>902</v>
      </c>
      <c r="L110" s="250">
        <v>4719902</v>
      </c>
      <c r="M110" s="248">
        <v>0</v>
      </c>
      <c r="N110" s="271">
        <v>42878</v>
      </c>
      <c r="O110" s="271">
        <v>0</v>
      </c>
      <c r="P110" s="272">
        <v>0</v>
      </c>
    </row>
    <row r="111" spans="1:16" ht="18.75" customHeight="1">
      <c r="A111" s="269"/>
      <c r="B111" s="270"/>
      <c r="C111" s="464"/>
      <c r="D111" s="465"/>
      <c r="E111" s="466"/>
      <c r="F111" s="466"/>
      <c r="G111" s="466"/>
      <c r="H111" s="596" t="s">
        <v>392</v>
      </c>
      <c r="I111" s="596"/>
      <c r="J111" s="248">
        <v>905</v>
      </c>
      <c r="K111" s="249">
        <v>902</v>
      </c>
      <c r="L111" s="250">
        <v>4719902</v>
      </c>
      <c r="M111" s="248">
        <v>1</v>
      </c>
      <c r="N111" s="271">
        <v>42878</v>
      </c>
      <c r="O111" s="271">
        <v>0</v>
      </c>
      <c r="P111" s="272">
        <v>0</v>
      </c>
    </row>
    <row r="112" spans="1:16" ht="88.5" customHeight="1">
      <c r="A112" s="269"/>
      <c r="B112" s="270"/>
      <c r="C112" s="464"/>
      <c r="D112" s="465"/>
      <c r="E112" s="466"/>
      <c r="F112" s="466"/>
      <c r="G112" s="595" t="s">
        <v>45</v>
      </c>
      <c r="H112" s="595"/>
      <c r="I112" s="595"/>
      <c r="J112" s="248">
        <v>905</v>
      </c>
      <c r="K112" s="249">
        <v>902</v>
      </c>
      <c r="L112" s="250">
        <v>4719903</v>
      </c>
      <c r="M112" s="248">
        <v>0</v>
      </c>
      <c r="N112" s="271">
        <v>9122</v>
      </c>
      <c r="O112" s="271">
        <v>0</v>
      </c>
      <c r="P112" s="272">
        <v>0</v>
      </c>
    </row>
    <row r="113" spans="1:16" ht="18.75" customHeight="1">
      <c r="A113" s="269"/>
      <c r="B113" s="270"/>
      <c r="C113" s="464"/>
      <c r="D113" s="465"/>
      <c r="E113" s="466"/>
      <c r="F113" s="466"/>
      <c r="G113" s="466"/>
      <c r="H113" s="596" t="s">
        <v>392</v>
      </c>
      <c r="I113" s="596"/>
      <c r="J113" s="248">
        <v>905</v>
      </c>
      <c r="K113" s="249">
        <v>902</v>
      </c>
      <c r="L113" s="250">
        <v>4719903</v>
      </c>
      <c r="M113" s="248">
        <v>1</v>
      </c>
      <c r="N113" s="271">
        <v>9122</v>
      </c>
      <c r="O113" s="271">
        <v>0</v>
      </c>
      <c r="P113" s="272">
        <v>0</v>
      </c>
    </row>
    <row r="114" spans="1:16" ht="18.75" customHeight="1">
      <c r="A114" s="269"/>
      <c r="B114" s="270"/>
      <c r="C114" s="464"/>
      <c r="D114" s="594" t="s">
        <v>47</v>
      </c>
      <c r="E114" s="594"/>
      <c r="F114" s="594"/>
      <c r="G114" s="594"/>
      <c r="H114" s="594"/>
      <c r="I114" s="594"/>
      <c r="J114" s="248">
        <v>905</v>
      </c>
      <c r="K114" s="249">
        <v>904</v>
      </c>
      <c r="L114" s="250">
        <v>0</v>
      </c>
      <c r="M114" s="248">
        <v>0</v>
      </c>
      <c r="N114" s="271">
        <v>20942</v>
      </c>
      <c r="O114" s="271">
        <v>16594</v>
      </c>
      <c r="P114" s="272">
        <v>0</v>
      </c>
    </row>
    <row r="115" spans="1:16" ht="18.75" customHeight="1">
      <c r="A115" s="269"/>
      <c r="B115" s="270"/>
      <c r="C115" s="464"/>
      <c r="D115" s="465"/>
      <c r="E115" s="595" t="s">
        <v>502</v>
      </c>
      <c r="F115" s="595"/>
      <c r="G115" s="595"/>
      <c r="H115" s="595"/>
      <c r="I115" s="595"/>
      <c r="J115" s="248">
        <v>905</v>
      </c>
      <c r="K115" s="249">
        <v>904</v>
      </c>
      <c r="L115" s="250">
        <v>5200000</v>
      </c>
      <c r="M115" s="248">
        <v>0</v>
      </c>
      <c r="N115" s="271">
        <v>20942</v>
      </c>
      <c r="O115" s="271">
        <v>16594</v>
      </c>
      <c r="P115" s="272">
        <v>0</v>
      </c>
    </row>
    <row r="116" spans="1:16" ht="74.25" customHeight="1">
      <c r="A116" s="269"/>
      <c r="B116" s="270"/>
      <c r="C116" s="464"/>
      <c r="D116" s="465"/>
      <c r="E116" s="466"/>
      <c r="F116" s="595" t="s">
        <v>549</v>
      </c>
      <c r="G116" s="595"/>
      <c r="H116" s="595"/>
      <c r="I116" s="595"/>
      <c r="J116" s="248">
        <v>905</v>
      </c>
      <c r="K116" s="249">
        <v>904</v>
      </c>
      <c r="L116" s="250">
        <v>5201800</v>
      </c>
      <c r="M116" s="248">
        <v>0</v>
      </c>
      <c r="N116" s="271">
        <v>20942</v>
      </c>
      <c r="O116" s="271">
        <v>16594</v>
      </c>
      <c r="P116" s="272">
        <v>0</v>
      </c>
    </row>
    <row r="117" spans="1:16" ht="17.25" customHeight="1">
      <c r="A117" s="269"/>
      <c r="B117" s="270"/>
      <c r="C117" s="464"/>
      <c r="D117" s="465"/>
      <c r="E117" s="466"/>
      <c r="F117" s="466"/>
      <c r="G117" s="466"/>
      <c r="H117" s="596" t="s">
        <v>392</v>
      </c>
      <c r="I117" s="596"/>
      <c r="J117" s="248">
        <v>905</v>
      </c>
      <c r="K117" s="249">
        <v>904</v>
      </c>
      <c r="L117" s="250">
        <v>5201800</v>
      </c>
      <c r="M117" s="248">
        <v>1</v>
      </c>
      <c r="N117" s="271">
        <v>20942</v>
      </c>
      <c r="O117" s="271">
        <v>16594</v>
      </c>
      <c r="P117" s="272">
        <v>0</v>
      </c>
    </row>
    <row r="118" spans="1:16" ht="27" customHeight="1">
      <c r="A118" s="269"/>
      <c r="B118" s="270"/>
      <c r="C118" s="464"/>
      <c r="D118" s="594" t="s">
        <v>404</v>
      </c>
      <c r="E118" s="594"/>
      <c r="F118" s="594"/>
      <c r="G118" s="594"/>
      <c r="H118" s="594"/>
      <c r="I118" s="594"/>
      <c r="J118" s="248">
        <v>905</v>
      </c>
      <c r="K118" s="249">
        <v>910</v>
      </c>
      <c r="L118" s="250">
        <v>0</v>
      </c>
      <c r="M118" s="248">
        <v>0</v>
      </c>
      <c r="N118" s="271">
        <v>76939</v>
      </c>
      <c r="O118" s="271">
        <v>44273.04</v>
      </c>
      <c r="P118" s="272">
        <v>3611.81</v>
      </c>
    </row>
    <row r="119" spans="1:16" ht="17.25" customHeight="1">
      <c r="A119" s="269"/>
      <c r="B119" s="270"/>
      <c r="C119" s="464"/>
      <c r="D119" s="465"/>
      <c r="E119" s="595" t="s">
        <v>55</v>
      </c>
      <c r="F119" s="595"/>
      <c r="G119" s="595"/>
      <c r="H119" s="595"/>
      <c r="I119" s="595"/>
      <c r="J119" s="248">
        <v>905</v>
      </c>
      <c r="K119" s="249">
        <v>910</v>
      </c>
      <c r="L119" s="250">
        <v>4860000</v>
      </c>
      <c r="M119" s="248">
        <v>0</v>
      </c>
      <c r="N119" s="271">
        <v>76939</v>
      </c>
      <c r="O119" s="271">
        <v>44273.04</v>
      </c>
      <c r="P119" s="272">
        <v>3611.81</v>
      </c>
    </row>
    <row r="120" spans="1:16" ht="17.25" customHeight="1">
      <c r="A120" s="269"/>
      <c r="B120" s="270"/>
      <c r="C120" s="464"/>
      <c r="D120" s="465"/>
      <c r="E120" s="466"/>
      <c r="F120" s="595" t="s">
        <v>391</v>
      </c>
      <c r="G120" s="595"/>
      <c r="H120" s="595"/>
      <c r="I120" s="595"/>
      <c r="J120" s="248">
        <v>905</v>
      </c>
      <c r="K120" s="249">
        <v>910</v>
      </c>
      <c r="L120" s="250">
        <v>4869900</v>
      </c>
      <c r="M120" s="248">
        <v>0</v>
      </c>
      <c r="N120" s="271">
        <v>76939</v>
      </c>
      <c r="O120" s="271">
        <v>44273.04</v>
      </c>
      <c r="P120" s="272">
        <v>3611.81</v>
      </c>
    </row>
    <row r="121" spans="1:16" ht="78" customHeight="1">
      <c r="A121" s="269"/>
      <c r="B121" s="270"/>
      <c r="C121" s="464"/>
      <c r="D121" s="465"/>
      <c r="E121" s="466"/>
      <c r="F121" s="466"/>
      <c r="G121" s="595" t="s">
        <v>545</v>
      </c>
      <c r="H121" s="595"/>
      <c r="I121" s="595"/>
      <c r="J121" s="248">
        <v>905</v>
      </c>
      <c r="K121" s="249">
        <v>910</v>
      </c>
      <c r="L121" s="250">
        <v>4869901</v>
      </c>
      <c r="M121" s="248">
        <v>0</v>
      </c>
      <c r="N121" s="271">
        <v>76939</v>
      </c>
      <c r="O121" s="271">
        <v>44273.04</v>
      </c>
      <c r="P121" s="272">
        <v>3611.81</v>
      </c>
    </row>
    <row r="122" spans="1:16" ht="18" customHeight="1">
      <c r="A122" s="269"/>
      <c r="B122" s="270"/>
      <c r="C122" s="464"/>
      <c r="D122" s="465"/>
      <c r="E122" s="466"/>
      <c r="F122" s="466"/>
      <c r="G122" s="466"/>
      <c r="H122" s="596" t="s">
        <v>392</v>
      </c>
      <c r="I122" s="596"/>
      <c r="J122" s="248">
        <v>905</v>
      </c>
      <c r="K122" s="249">
        <v>910</v>
      </c>
      <c r="L122" s="250">
        <v>4869901</v>
      </c>
      <c r="M122" s="248">
        <v>1</v>
      </c>
      <c r="N122" s="271">
        <v>76939</v>
      </c>
      <c r="O122" s="271">
        <v>44273.04</v>
      </c>
      <c r="P122" s="272">
        <v>3611.81</v>
      </c>
    </row>
    <row r="123" spans="1:16" ht="18" customHeight="1">
      <c r="A123" s="269"/>
      <c r="B123" s="270"/>
      <c r="C123" s="464"/>
      <c r="D123" s="594" t="s">
        <v>63</v>
      </c>
      <c r="E123" s="594"/>
      <c r="F123" s="594"/>
      <c r="G123" s="594"/>
      <c r="H123" s="594"/>
      <c r="I123" s="594"/>
      <c r="J123" s="248">
        <v>905</v>
      </c>
      <c r="K123" s="249">
        <v>1002</v>
      </c>
      <c r="L123" s="250">
        <v>0</v>
      </c>
      <c r="M123" s="248">
        <v>0</v>
      </c>
      <c r="N123" s="271">
        <v>73514.257</v>
      </c>
      <c r="O123" s="271">
        <v>40336.949</v>
      </c>
      <c r="P123" s="272">
        <v>1732.64</v>
      </c>
    </row>
    <row r="124" spans="1:16" ht="18" customHeight="1">
      <c r="A124" s="269"/>
      <c r="B124" s="270"/>
      <c r="C124" s="464"/>
      <c r="D124" s="465"/>
      <c r="E124" s="595" t="s">
        <v>64</v>
      </c>
      <c r="F124" s="595"/>
      <c r="G124" s="595"/>
      <c r="H124" s="595"/>
      <c r="I124" s="595"/>
      <c r="J124" s="248">
        <v>905</v>
      </c>
      <c r="K124" s="249">
        <v>1002</v>
      </c>
      <c r="L124" s="250">
        <v>5070000</v>
      </c>
      <c r="M124" s="248">
        <v>0</v>
      </c>
      <c r="N124" s="271">
        <v>73514.257</v>
      </c>
      <c r="O124" s="271">
        <v>40336.949</v>
      </c>
      <c r="P124" s="272">
        <v>1732.64</v>
      </c>
    </row>
    <row r="125" spans="1:16" ht="28.5" customHeight="1">
      <c r="A125" s="269"/>
      <c r="B125" s="270"/>
      <c r="C125" s="464"/>
      <c r="D125" s="465"/>
      <c r="E125" s="466"/>
      <c r="F125" s="595" t="s">
        <v>391</v>
      </c>
      <c r="G125" s="595"/>
      <c r="H125" s="595"/>
      <c r="I125" s="595"/>
      <c r="J125" s="248">
        <v>905</v>
      </c>
      <c r="K125" s="249">
        <v>1002</v>
      </c>
      <c r="L125" s="250">
        <v>5079900</v>
      </c>
      <c r="M125" s="248">
        <v>0</v>
      </c>
      <c r="N125" s="271">
        <v>73514.257</v>
      </c>
      <c r="O125" s="271">
        <v>40336.949</v>
      </c>
      <c r="P125" s="272">
        <v>1732.64</v>
      </c>
    </row>
    <row r="126" spans="1:16" ht="31.5" customHeight="1">
      <c r="A126" s="269"/>
      <c r="B126" s="270"/>
      <c r="C126" s="464"/>
      <c r="D126" s="465"/>
      <c r="E126" s="466"/>
      <c r="F126" s="466"/>
      <c r="G126" s="595" t="s">
        <v>1</v>
      </c>
      <c r="H126" s="595"/>
      <c r="I126" s="595"/>
      <c r="J126" s="248">
        <v>905</v>
      </c>
      <c r="K126" s="249">
        <v>1002</v>
      </c>
      <c r="L126" s="250">
        <v>5079902</v>
      </c>
      <c r="M126" s="248">
        <v>0</v>
      </c>
      <c r="N126" s="271">
        <v>67114.481</v>
      </c>
      <c r="O126" s="271">
        <v>35834.4</v>
      </c>
      <c r="P126" s="272">
        <v>1732.64</v>
      </c>
    </row>
    <row r="127" spans="1:16" ht="18" customHeight="1">
      <c r="A127" s="269"/>
      <c r="B127" s="270"/>
      <c r="C127" s="464"/>
      <c r="D127" s="465"/>
      <c r="E127" s="466"/>
      <c r="F127" s="466"/>
      <c r="G127" s="466"/>
      <c r="H127" s="596" t="s">
        <v>392</v>
      </c>
      <c r="I127" s="596"/>
      <c r="J127" s="248">
        <v>905</v>
      </c>
      <c r="K127" s="249">
        <v>1002</v>
      </c>
      <c r="L127" s="250">
        <v>5079902</v>
      </c>
      <c r="M127" s="248">
        <v>1</v>
      </c>
      <c r="N127" s="271">
        <v>67114.481</v>
      </c>
      <c r="O127" s="271">
        <v>35834.4</v>
      </c>
      <c r="P127" s="272">
        <v>1732.64</v>
      </c>
    </row>
    <row r="128" spans="1:16" ht="30" customHeight="1">
      <c r="A128" s="269"/>
      <c r="B128" s="270"/>
      <c r="C128" s="464"/>
      <c r="D128" s="465"/>
      <c r="E128" s="466"/>
      <c r="F128" s="466"/>
      <c r="G128" s="595" t="s">
        <v>2</v>
      </c>
      <c r="H128" s="595"/>
      <c r="I128" s="595"/>
      <c r="J128" s="248">
        <v>905</v>
      </c>
      <c r="K128" s="249">
        <v>1002</v>
      </c>
      <c r="L128" s="250">
        <v>5079903</v>
      </c>
      <c r="M128" s="248">
        <v>0</v>
      </c>
      <c r="N128" s="271">
        <v>1578.426</v>
      </c>
      <c r="O128" s="271">
        <v>1074.299</v>
      </c>
      <c r="P128" s="272">
        <v>0</v>
      </c>
    </row>
    <row r="129" spans="1:16" ht="18" customHeight="1">
      <c r="A129" s="269"/>
      <c r="B129" s="270"/>
      <c r="C129" s="464"/>
      <c r="D129" s="465"/>
      <c r="E129" s="466"/>
      <c r="F129" s="466"/>
      <c r="G129" s="466"/>
      <c r="H129" s="596" t="s">
        <v>392</v>
      </c>
      <c r="I129" s="596"/>
      <c r="J129" s="248">
        <v>905</v>
      </c>
      <c r="K129" s="249">
        <v>1002</v>
      </c>
      <c r="L129" s="250">
        <v>5079903</v>
      </c>
      <c r="M129" s="248">
        <v>1</v>
      </c>
      <c r="N129" s="271">
        <v>1578.426</v>
      </c>
      <c r="O129" s="271">
        <v>1074.299</v>
      </c>
      <c r="P129" s="272">
        <v>0</v>
      </c>
    </row>
    <row r="130" spans="1:16" ht="46.5" customHeight="1">
      <c r="A130" s="269"/>
      <c r="B130" s="270"/>
      <c r="C130" s="464"/>
      <c r="D130" s="465"/>
      <c r="E130" s="466"/>
      <c r="F130" s="466"/>
      <c r="G130" s="595" t="s">
        <v>3</v>
      </c>
      <c r="H130" s="595"/>
      <c r="I130" s="595"/>
      <c r="J130" s="248">
        <v>905</v>
      </c>
      <c r="K130" s="249">
        <v>1002</v>
      </c>
      <c r="L130" s="250">
        <v>5079904</v>
      </c>
      <c r="M130" s="248">
        <v>0</v>
      </c>
      <c r="N130" s="271">
        <v>4821.35</v>
      </c>
      <c r="O130" s="271">
        <v>3428.25</v>
      </c>
      <c r="P130" s="272">
        <v>0</v>
      </c>
    </row>
    <row r="131" spans="1:16" ht="17.25" customHeight="1">
      <c r="A131" s="269"/>
      <c r="B131" s="270"/>
      <c r="C131" s="464"/>
      <c r="D131" s="465"/>
      <c r="E131" s="466"/>
      <c r="F131" s="466"/>
      <c r="G131" s="466"/>
      <c r="H131" s="596" t="s">
        <v>392</v>
      </c>
      <c r="I131" s="596"/>
      <c r="J131" s="248">
        <v>905</v>
      </c>
      <c r="K131" s="249">
        <v>1002</v>
      </c>
      <c r="L131" s="250">
        <v>5079904</v>
      </c>
      <c r="M131" s="248">
        <v>1</v>
      </c>
      <c r="N131" s="271">
        <v>4821.35</v>
      </c>
      <c r="O131" s="271">
        <v>3428.25</v>
      </c>
      <c r="P131" s="272">
        <v>0</v>
      </c>
    </row>
    <row r="132" spans="1:16" ht="17.25" customHeight="1">
      <c r="A132" s="269"/>
      <c r="B132" s="270"/>
      <c r="C132" s="464"/>
      <c r="D132" s="594" t="s">
        <v>65</v>
      </c>
      <c r="E132" s="594"/>
      <c r="F132" s="594"/>
      <c r="G132" s="594"/>
      <c r="H132" s="594"/>
      <c r="I132" s="594"/>
      <c r="J132" s="248">
        <v>905</v>
      </c>
      <c r="K132" s="249">
        <v>1003</v>
      </c>
      <c r="L132" s="250">
        <v>0</v>
      </c>
      <c r="M132" s="248">
        <v>0</v>
      </c>
      <c r="N132" s="271">
        <v>814964.904</v>
      </c>
      <c r="O132" s="271">
        <v>0</v>
      </c>
      <c r="P132" s="272">
        <v>0</v>
      </c>
    </row>
    <row r="133" spans="1:16" ht="17.25" customHeight="1">
      <c r="A133" s="269"/>
      <c r="B133" s="270"/>
      <c r="C133" s="464"/>
      <c r="D133" s="465"/>
      <c r="E133" s="595" t="s">
        <v>66</v>
      </c>
      <c r="F133" s="595"/>
      <c r="G133" s="595"/>
      <c r="H133" s="595"/>
      <c r="I133" s="595"/>
      <c r="J133" s="248">
        <v>905</v>
      </c>
      <c r="K133" s="249">
        <v>1003</v>
      </c>
      <c r="L133" s="250">
        <v>5050000</v>
      </c>
      <c r="M133" s="248">
        <v>0</v>
      </c>
      <c r="N133" s="271">
        <v>814964.904</v>
      </c>
      <c r="O133" s="271">
        <v>0</v>
      </c>
      <c r="P133" s="272">
        <v>0</v>
      </c>
    </row>
    <row r="134" spans="1:16" ht="30" customHeight="1">
      <c r="A134" s="269"/>
      <c r="B134" s="270"/>
      <c r="C134" s="464"/>
      <c r="D134" s="465"/>
      <c r="E134" s="466"/>
      <c r="F134" s="595" t="s">
        <v>69</v>
      </c>
      <c r="G134" s="595"/>
      <c r="H134" s="595"/>
      <c r="I134" s="595"/>
      <c r="J134" s="248">
        <v>905</v>
      </c>
      <c r="K134" s="249">
        <v>1003</v>
      </c>
      <c r="L134" s="250">
        <v>5054800</v>
      </c>
      <c r="M134" s="248">
        <v>0</v>
      </c>
      <c r="N134" s="271">
        <v>814964.904</v>
      </c>
      <c r="O134" s="271">
        <v>0</v>
      </c>
      <c r="P134" s="272">
        <v>0</v>
      </c>
    </row>
    <row r="135" spans="1:16" ht="42.75" customHeight="1">
      <c r="A135" s="269"/>
      <c r="B135" s="270"/>
      <c r="C135" s="464"/>
      <c r="D135" s="465"/>
      <c r="E135" s="466"/>
      <c r="F135" s="466"/>
      <c r="G135" s="595" t="s">
        <v>540</v>
      </c>
      <c r="H135" s="595"/>
      <c r="I135" s="595"/>
      <c r="J135" s="248">
        <v>905</v>
      </c>
      <c r="K135" s="249">
        <v>1003</v>
      </c>
      <c r="L135" s="250">
        <v>5054803</v>
      </c>
      <c r="M135" s="248">
        <v>0</v>
      </c>
      <c r="N135" s="271">
        <v>810658</v>
      </c>
      <c r="O135" s="271">
        <v>0</v>
      </c>
      <c r="P135" s="272">
        <v>0</v>
      </c>
    </row>
    <row r="136" spans="1:16" ht="17.25" customHeight="1">
      <c r="A136" s="269"/>
      <c r="B136" s="270"/>
      <c r="C136" s="464"/>
      <c r="D136" s="465"/>
      <c r="E136" s="466"/>
      <c r="F136" s="466"/>
      <c r="G136" s="466"/>
      <c r="H136" s="596" t="s">
        <v>62</v>
      </c>
      <c r="I136" s="596"/>
      <c r="J136" s="248">
        <v>905</v>
      </c>
      <c r="K136" s="249">
        <v>1003</v>
      </c>
      <c r="L136" s="250">
        <v>5054803</v>
      </c>
      <c r="M136" s="248">
        <v>5</v>
      </c>
      <c r="N136" s="271">
        <v>810658</v>
      </c>
      <c r="O136" s="271">
        <v>0</v>
      </c>
      <c r="P136" s="272">
        <v>0</v>
      </c>
    </row>
    <row r="137" spans="1:16" ht="29.25" customHeight="1">
      <c r="A137" s="269"/>
      <c r="B137" s="270"/>
      <c r="C137" s="464"/>
      <c r="D137" s="465"/>
      <c r="E137" s="466"/>
      <c r="F137" s="466"/>
      <c r="G137" s="595" t="s">
        <v>697</v>
      </c>
      <c r="H137" s="595"/>
      <c r="I137" s="595"/>
      <c r="J137" s="248">
        <v>905</v>
      </c>
      <c r="K137" s="249">
        <v>1003</v>
      </c>
      <c r="L137" s="250">
        <v>5054807</v>
      </c>
      <c r="M137" s="248">
        <v>0</v>
      </c>
      <c r="N137" s="271">
        <v>3863.8</v>
      </c>
      <c r="O137" s="271">
        <v>0</v>
      </c>
      <c r="P137" s="272">
        <v>0</v>
      </c>
    </row>
    <row r="138" spans="1:16" ht="17.25" customHeight="1">
      <c r="A138" s="269"/>
      <c r="B138" s="270"/>
      <c r="C138" s="464"/>
      <c r="D138" s="465"/>
      <c r="E138" s="466"/>
      <c r="F138" s="466"/>
      <c r="G138" s="466"/>
      <c r="H138" s="596" t="s">
        <v>62</v>
      </c>
      <c r="I138" s="596"/>
      <c r="J138" s="248">
        <v>905</v>
      </c>
      <c r="K138" s="249">
        <v>1003</v>
      </c>
      <c r="L138" s="250">
        <v>5054807</v>
      </c>
      <c r="M138" s="248">
        <v>5</v>
      </c>
      <c r="N138" s="271">
        <v>3863.8</v>
      </c>
      <c r="O138" s="271">
        <v>0</v>
      </c>
      <c r="P138" s="272">
        <v>0</v>
      </c>
    </row>
    <row r="139" spans="1:16" ht="60" customHeight="1">
      <c r="A139" s="269"/>
      <c r="B139" s="270"/>
      <c r="C139" s="464"/>
      <c r="D139" s="465"/>
      <c r="E139" s="466"/>
      <c r="F139" s="466"/>
      <c r="G139" s="595" t="s">
        <v>698</v>
      </c>
      <c r="H139" s="595"/>
      <c r="I139" s="595"/>
      <c r="J139" s="248">
        <v>905</v>
      </c>
      <c r="K139" s="249">
        <v>1003</v>
      </c>
      <c r="L139" s="250">
        <v>5054808</v>
      </c>
      <c r="M139" s="248">
        <v>0</v>
      </c>
      <c r="N139" s="271">
        <v>443.104</v>
      </c>
      <c r="O139" s="271">
        <v>0</v>
      </c>
      <c r="P139" s="272">
        <v>0</v>
      </c>
    </row>
    <row r="140" spans="1:16" ht="17.25" customHeight="1">
      <c r="A140" s="269"/>
      <c r="B140" s="270"/>
      <c r="C140" s="464"/>
      <c r="D140" s="465"/>
      <c r="E140" s="466"/>
      <c r="F140" s="466"/>
      <c r="G140" s="466"/>
      <c r="H140" s="596" t="s">
        <v>62</v>
      </c>
      <c r="I140" s="596"/>
      <c r="J140" s="248">
        <v>905</v>
      </c>
      <c r="K140" s="249">
        <v>1003</v>
      </c>
      <c r="L140" s="250">
        <v>5054808</v>
      </c>
      <c r="M140" s="248">
        <v>5</v>
      </c>
      <c r="N140" s="271">
        <v>443.104</v>
      </c>
      <c r="O140" s="271">
        <v>0</v>
      </c>
      <c r="P140" s="272">
        <v>0</v>
      </c>
    </row>
    <row r="141" spans="1:16" ht="17.25" customHeight="1">
      <c r="A141" s="269"/>
      <c r="B141" s="270"/>
      <c r="C141" s="464"/>
      <c r="D141" s="594" t="s">
        <v>700</v>
      </c>
      <c r="E141" s="594"/>
      <c r="F141" s="594"/>
      <c r="G141" s="594"/>
      <c r="H141" s="594"/>
      <c r="I141" s="594"/>
      <c r="J141" s="248">
        <v>905</v>
      </c>
      <c r="K141" s="249">
        <v>1004</v>
      </c>
      <c r="L141" s="250">
        <v>0</v>
      </c>
      <c r="M141" s="248">
        <v>0</v>
      </c>
      <c r="N141" s="271">
        <v>137696.6</v>
      </c>
      <c r="O141" s="271">
        <v>10416.978</v>
      </c>
      <c r="P141" s="272">
        <v>0</v>
      </c>
    </row>
    <row r="142" spans="1:16" ht="27.75" customHeight="1">
      <c r="A142" s="269"/>
      <c r="B142" s="270"/>
      <c r="C142" s="464"/>
      <c r="D142" s="465"/>
      <c r="E142" s="595" t="s">
        <v>409</v>
      </c>
      <c r="F142" s="595"/>
      <c r="G142" s="595"/>
      <c r="H142" s="595"/>
      <c r="I142" s="595"/>
      <c r="J142" s="248">
        <v>905</v>
      </c>
      <c r="K142" s="249">
        <v>1004</v>
      </c>
      <c r="L142" s="250">
        <v>5140000</v>
      </c>
      <c r="M142" s="248">
        <v>0</v>
      </c>
      <c r="N142" s="271">
        <v>48981.6</v>
      </c>
      <c r="O142" s="271">
        <v>0</v>
      </c>
      <c r="P142" s="272">
        <v>0</v>
      </c>
    </row>
    <row r="143" spans="1:16" ht="76.5" customHeight="1">
      <c r="A143" s="269"/>
      <c r="B143" s="270"/>
      <c r="C143" s="464"/>
      <c r="D143" s="465"/>
      <c r="E143" s="466"/>
      <c r="F143" s="595" t="s">
        <v>701</v>
      </c>
      <c r="G143" s="595"/>
      <c r="H143" s="595"/>
      <c r="I143" s="595"/>
      <c r="J143" s="248">
        <v>905</v>
      </c>
      <c r="K143" s="249">
        <v>1004</v>
      </c>
      <c r="L143" s="250">
        <v>5142200</v>
      </c>
      <c r="M143" s="248">
        <v>0</v>
      </c>
      <c r="N143" s="271">
        <v>48981.6</v>
      </c>
      <c r="O143" s="271">
        <v>0</v>
      </c>
      <c r="P143" s="272">
        <v>0</v>
      </c>
    </row>
    <row r="144" spans="1:16" ht="16.5" customHeight="1">
      <c r="A144" s="269"/>
      <c r="B144" s="270"/>
      <c r="C144" s="464"/>
      <c r="D144" s="465"/>
      <c r="E144" s="466"/>
      <c r="F144" s="466"/>
      <c r="G144" s="466"/>
      <c r="H144" s="596" t="s">
        <v>392</v>
      </c>
      <c r="I144" s="596"/>
      <c r="J144" s="248">
        <v>905</v>
      </c>
      <c r="K144" s="249">
        <v>1004</v>
      </c>
      <c r="L144" s="250">
        <v>5142200</v>
      </c>
      <c r="M144" s="248">
        <v>1</v>
      </c>
      <c r="N144" s="271">
        <v>48981.6</v>
      </c>
      <c r="O144" s="271">
        <v>0</v>
      </c>
      <c r="P144" s="272">
        <v>0</v>
      </c>
    </row>
    <row r="145" spans="1:16" ht="16.5" customHeight="1">
      <c r="A145" s="269"/>
      <c r="B145" s="270"/>
      <c r="C145" s="464"/>
      <c r="D145" s="465"/>
      <c r="E145" s="595" t="s">
        <v>502</v>
      </c>
      <c r="F145" s="595"/>
      <c r="G145" s="595"/>
      <c r="H145" s="595"/>
      <c r="I145" s="595"/>
      <c r="J145" s="248">
        <v>905</v>
      </c>
      <c r="K145" s="249">
        <v>1004</v>
      </c>
      <c r="L145" s="250">
        <v>5200000</v>
      </c>
      <c r="M145" s="248">
        <v>0</v>
      </c>
      <c r="N145" s="271">
        <v>88715</v>
      </c>
      <c r="O145" s="271">
        <v>10416.978</v>
      </c>
      <c r="P145" s="272">
        <v>0</v>
      </c>
    </row>
    <row r="146" spans="1:16" ht="78.75" customHeight="1">
      <c r="A146" s="269"/>
      <c r="B146" s="270"/>
      <c r="C146" s="464"/>
      <c r="D146" s="465"/>
      <c r="E146" s="466"/>
      <c r="F146" s="595" t="s">
        <v>702</v>
      </c>
      <c r="G146" s="595"/>
      <c r="H146" s="595"/>
      <c r="I146" s="595"/>
      <c r="J146" s="248">
        <v>905</v>
      </c>
      <c r="K146" s="249">
        <v>1004</v>
      </c>
      <c r="L146" s="250">
        <v>5201000</v>
      </c>
      <c r="M146" s="248">
        <v>0</v>
      </c>
      <c r="N146" s="271">
        <v>26356</v>
      </c>
      <c r="O146" s="271">
        <v>0</v>
      </c>
      <c r="P146" s="272">
        <v>0</v>
      </c>
    </row>
    <row r="147" spans="1:16" ht="60.75" customHeight="1">
      <c r="A147" s="269"/>
      <c r="B147" s="270"/>
      <c r="C147" s="464"/>
      <c r="D147" s="465"/>
      <c r="E147" s="466"/>
      <c r="F147" s="466"/>
      <c r="G147" s="595" t="s">
        <v>539</v>
      </c>
      <c r="H147" s="595"/>
      <c r="I147" s="595"/>
      <c r="J147" s="248">
        <v>905</v>
      </c>
      <c r="K147" s="249">
        <v>1004</v>
      </c>
      <c r="L147" s="250">
        <v>5201004</v>
      </c>
      <c r="M147" s="248">
        <v>0</v>
      </c>
      <c r="N147" s="271">
        <v>25839</v>
      </c>
      <c r="O147" s="271">
        <v>0</v>
      </c>
      <c r="P147" s="272">
        <v>0</v>
      </c>
    </row>
    <row r="148" spans="1:16" ht="15.75" customHeight="1">
      <c r="A148" s="269"/>
      <c r="B148" s="270"/>
      <c r="C148" s="464"/>
      <c r="D148" s="465"/>
      <c r="E148" s="466"/>
      <c r="F148" s="466"/>
      <c r="G148" s="466"/>
      <c r="H148" s="596" t="s">
        <v>62</v>
      </c>
      <c r="I148" s="596"/>
      <c r="J148" s="248">
        <v>905</v>
      </c>
      <c r="K148" s="249">
        <v>1004</v>
      </c>
      <c r="L148" s="250">
        <v>5201004</v>
      </c>
      <c r="M148" s="248">
        <v>5</v>
      </c>
      <c r="N148" s="271">
        <v>25839</v>
      </c>
      <c r="O148" s="271">
        <v>0</v>
      </c>
      <c r="P148" s="272">
        <v>0</v>
      </c>
    </row>
    <row r="149" spans="1:16" ht="62.25" customHeight="1">
      <c r="A149" s="269"/>
      <c r="B149" s="270"/>
      <c r="C149" s="464"/>
      <c r="D149" s="465"/>
      <c r="E149" s="466"/>
      <c r="F149" s="466"/>
      <c r="G149" s="595" t="s">
        <v>703</v>
      </c>
      <c r="H149" s="595"/>
      <c r="I149" s="595"/>
      <c r="J149" s="248">
        <v>905</v>
      </c>
      <c r="K149" s="249">
        <v>1004</v>
      </c>
      <c r="L149" s="250">
        <v>5201007</v>
      </c>
      <c r="M149" s="248">
        <v>0</v>
      </c>
      <c r="N149" s="271">
        <v>517</v>
      </c>
      <c r="O149" s="271">
        <v>0</v>
      </c>
      <c r="P149" s="272">
        <v>0</v>
      </c>
    </row>
    <row r="150" spans="1:16" ht="18" customHeight="1">
      <c r="A150" s="269"/>
      <c r="B150" s="270"/>
      <c r="C150" s="464"/>
      <c r="D150" s="465"/>
      <c r="E150" s="466"/>
      <c r="F150" s="466"/>
      <c r="G150" s="466"/>
      <c r="H150" s="596" t="s">
        <v>62</v>
      </c>
      <c r="I150" s="596"/>
      <c r="J150" s="248">
        <v>905</v>
      </c>
      <c r="K150" s="249">
        <v>1004</v>
      </c>
      <c r="L150" s="250">
        <v>5201007</v>
      </c>
      <c r="M150" s="248">
        <v>5</v>
      </c>
      <c r="N150" s="271">
        <v>517</v>
      </c>
      <c r="O150" s="271">
        <v>0</v>
      </c>
      <c r="P150" s="272">
        <v>0</v>
      </c>
    </row>
    <row r="151" spans="1:16" ht="29.25" customHeight="1">
      <c r="A151" s="269"/>
      <c r="B151" s="270"/>
      <c r="C151" s="464"/>
      <c r="D151" s="465"/>
      <c r="E151" s="466"/>
      <c r="F151" s="595" t="s">
        <v>704</v>
      </c>
      <c r="G151" s="595"/>
      <c r="H151" s="595"/>
      <c r="I151" s="595"/>
      <c r="J151" s="248">
        <v>905</v>
      </c>
      <c r="K151" s="249">
        <v>1004</v>
      </c>
      <c r="L151" s="250">
        <v>5201300</v>
      </c>
      <c r="M151" s="248">
        <v>0</v>
      </c>
      <c r="N151" s="271">
        <v>62359</v>
      </c>
      <c r="O151" s="271">
        <v>10416.978</v>
      </c>
      <c r="P151" s="272">
        <v>0</v>
      </c>
    </row>
    <row r="152" spans="1:16" ht="30.75" customHeight="1">
      <c r="A152" s="269"/>
      <c r="B152" s="270"/>
      <c r="C152" s="464"/>
      <c r="D152" s="465"/>
      <c r="E152" s="466"/>
      <c r="F152" s="466"/>
      <c r="G152" s="595" t="s">
        <v>705</v>
      </c>
      <c r="H152" s="595"/>
      <c r="I152" s="595"/>
      <c r="J152" s="248">
        <v>905</v>
      </c>
      <c r="K152" s="249">
        <v>1004</v>
      </c>
      <c r="L152" s="250">
        <v>5201312</v>
      </c>
      <c r="M152" s="248">
        <v>0</v>
      </c>
      <c r="N152" s="271">
        <v>13146</v>
      </c>
      <c r="O152" s="271">
        <v>10416.978</v>
      </c>
      <c r="P152" s="272">
        <v>0</v>
      </c>
    </row>
    <row r="153" spans="1:16" ht="18" customHeight="1">
      <c r="A153" s="269"/>
      <c r="B153" s="270"/>
      <c r="C153" s="464"/>
      <c r="D153" s="465"/>
      <c r="E153" s="466"/>
      <c r="F153" s="466"/>
      <c r="G153" s="466"/>
      <c r="H153" s="596" t="s">
        <v>358</v>
      </c>
      <c r="I153" s="596"/>
      <c r="J153" s="248">
        <v>905</v>
      </c>
      <c r="K153" s="249">
        <v>1004</v>
      </c>
      <c r="L153" s="250">
        <v>5201312</v>
      </c>
      <c r="M153" s="248">
        <v>500</v>
      </c>
      <c r="N153" s="271">
        <v>13146</v>
      </c>
      <c r="O153" s="271">
        <v>10416.978</v>
      </c>
      <c r="P153" s="272">
        <v>0</v>
      </c>
    </row>
    <row r="154" spans="1:16" ht="33.75" customHeight="1">
      <c r="A154" s="269"/>
      <c r="B154" s="270"/>
      <c r="C154" s="464"/>
      <c r="D154" s="465"/>
      <c r="E154" s="466"/>
      <c r="F154" s="466"/>
      <c r="G154" s="595" t="s">
        <v>706</v>
      </c>
      <c r="H154" s="595"/>
      <c r="I154" s="595"/>
      <c r="J154" s="248">
        <v>905</v>
      </c>
      <c r="K154" s="249">
        <v>1004</v>
      </c>
      <c r="L154" s="250">
        <v>5201321</v>
      </c>
      <c r="M154" s="248">
        <v>0</v>
      </c>
      <c r="N154" s="271">
        <v>42573</v>
      </c>
      <c r="O154" s="271">
        <v>0</v>
      </c>
      <c r="P154" s="272">
        <v>0</v>
      </c>
    </row>
    <row r="155" spans="1:16" ht="15.75" customHeight="1">
      <c r="A155" s="269"/>
      <c r="B155" s="270"/>
      <c r="C155" s="464"/>
      <c r="D155" s="465"/>
      <c r="E155" s="466"/>
      <c r="F155" s="466"/>
      <c r="G155" s="466"/>
      <c r="H155" s="596" t="s">
        <v>62</v>
      </c>
      <c r="I155" s="596"/>
      <c r="J155" s="248">
        <v>905</v>
      </c>
      <c r="K155" s="249">
        <v>1004</v>
      </c>
      <c r="L155" s="250">
        <v>5201321</v>
      </c>
      <c r="M155" s="248">
        <v>5</v>
      </c>
      <c r="N155" s="271">
        <v>42573</v>
      </c>
      <c r="O155" s="271">
        <v>0</v>
      </c>
      <c r="P155" s="272">
        <v>0</v>
      </c>
    </row>
    <row r="156" spans="1:16" ht="33.75" customHeight="1">
      <c r="A156" s="269"/>
      <c r="B156" s="270"/>
      <c r="C156" s="464"/>
      <c r="D156" s="465"/>
      <c r="E156" s="466"/>
      <c r="F156" s="466"/>
      <c r="G156" s="595" t="s">
        <v>707</v>
      </c>
      <c r="H156" s="595"/>
      <c r="I156" s="595"/>
      <c r="J156" s="248">
        <v>905</v>
      </c>
      <c r="K156" s="249">
        <v>1004</v>
      </c>
      <c r="L156" s="250">
        <v>5201322</v>
      </c>
      <c r="M156" s="248">
        <v>0</v>
      </c>
      <c r="N156" s="271">
        <v>6640</v>
      </c>
      <c r="O156" s="271">
        <v>0</v>
      </c>
      <c r="P156" s="272">
        <v>0</v>
      </c>
    </row>
    <row r="157" spans="1:16" ht="18.75" customHeight="1">
      <c r="A157" s="269"/>
      <c r="B157" s="270"/>
      <c r="C157" s="464"/>
      <c r="D157" s="465"/>
      <c r="E157" s="466"/>
      <c r="F157" s="466"/>
      <c r="G157" s="466"/>
      <c r="H157" s="596" t="s">
        <v>62</v>
      </c>
      <c r="I157" s="596"/>
      <c r="J157" s="248">
        <v>905</v>
      </c>
      <c r="K157" s="249">
        <v>1004</v>
      </c>
      <c r="L157" s="250">
        <v>5201322</v>
      </c>
      <c r="M157" s="248">
        <v>5</v>
      </c>
      <c r="N157" s="271">
        <v>6640</v>
      </c>
      <c r="O157" s="271">
        <v>0</v>
      </c>
      <c r="P157" s="272">
        <v>0</v>
      </c>
    </row>
    <row r="158" spans="1:16" s="152" customFormat="1" ht="26.25" customHeight="1">
      <c r="A158" s="285" t="s">
        <v>412</v>
      </c>
      <c r="B158" s="286"/>
      <c r="C158" s="659" t="s">
        <v>139</v>
      </c>
      <c r="D158" s="659"/>
      <c r="E158" s="659"/>
      <c r="F158" s="659"/>
      <c r="G158" s="659"/>
      <c r="H158" s="659"/>
      <c r="I158" s="659"/>
      <c r="J158" s="275">
        <v>918</v>
      </c>
      <c r="K158" s="276">
        <v>0</v>
      </c>
      <c r="L158" s="277">
        <v>0</v>
      </c>
      <c r="M158" s="275">
        <v>0</v>
      </c>
      <c r="N158" s="287">
        <v>74436</v>
      </c>
      <c r="O158" s="287">
        <v>0</v>
      </c>
      <c r="P158" s="288">
        <v>0</v>
      </c>
    </row>
    <row r="159" spans="1:16" ht="17.25" customHeight="1">
      <c r="A159" s="269"/>
      <c r="B159" s="270"/>
      <c r="C159" s="464"/>
      <c r="D159" s="594" t="s">
        <v>776</v>
      </c>
      <c r="E159" s="594"/>
      <c r="F159" s="594"/>
      <c r="G159" s="594"/>
      <c r="H159" s="594"/>
      <c r="I159" s="594"/>
      <c r="J159" s="248">
        <v>918</v>
      </c>
      <c r="K159" s="249">
        <v>501</v>
      </c>
      <c r="L159" s="250">
        <v>0</v>
      </c>
      <c r="M159" s="248">
        <v>0</v>
      </c>
      <c r="N159" s="271">
        <v>74436</v>
      </c>
      <c r="O159" s="271">
        <v>0</v>
      </c>
      <c r="P159" s="272">
        <v>0</v>
      </c>
    </row>
    <row r="160" spans="1:16" ht="17.25" customHeight="1">
      <c r="A160" s="269"/>
      <c r="B160" s="270"/>
      <c r="C160" s="464"/>
      <c r="D160" s="465"/>
      <c r="E160" s="595" t="s">
        <v>777</v>
      </c>
      <c r="F160" s="595"/>
      <c r="G160" s="595"/>
      <c r="H160" s="595"/>
      <c r="I160" s="595"/>
      <c r="J160" s="248">
        <v>918</v>
      </c>
      <c r="K160" s="249">
        <v>501</v>
      </c>
      <c r="L160" s="250">
        <v>3500000</v>
      </c>
      <c r="M160" s="248">
        <v>0</v>
      </c>
      <c r="N160" s="271">
        <v>74436</v>
      </c>
      <c r="O160" s="271">
        <v>0</v>
      </c>
      <c r="P160" s="272">
        <v>0</v>
      </c>
    </row>
    <row r="161" spans="1:16" ht="47.25" customHeight="1">
      <c r="A161" s="269"/>
      <c r="B161" s="270"/>
      <c r="C161" s="464"/>
      <c r="D161" s="465"/>
      <c r="E161" s="466"/>
      <c r="F161" s="595" t="s">
        <v>778</v>
      </c>
      <c r="G161" s="595"/>
      <c r="H161" s="595"/>
      <c r="I161" s="595"/>
      <c r="J161" s="248">
        <v>918</v>
      </c>
      <c r="K161" s="249">
        <v>501</v>
      </c>
      <c r="L161" s="250">
        <v>3500200</v>
      </c>
      <c r="M161" s="248">
        <v>0</v>
      </c>
      <c r="N161" s="271">
        <v>74436</v>
      </c>
      <c r="O161" s="271">
        <v>0</v>
      </c>
      <c r="P161" s="272">
        <v>0</v>
      </c>
    </row>
    <row r="162" spans="1:16" ht="17.25" customHeight="1">
      <c r="A162" s="269"/>
      <c r="B162" s="270"/>
      <c r="C162" s="464"/>
      <c r="D162" s="465"/>
      <c r="E162" s="466"/>
      <c r="F162" s="466"/>
      <c r="G162" s="595" t="s">
        <v>779</v>
      </c>
      <c r="H162" s="595"/>
      <c r="I162" s="595"/>
      <c r="J162" s="248">
        <v>918</v>
      </c>
      <c r="K162" s="249">
        <v>501</v>
      </c>
      <c r="L162" s="250">
        <v>3500202</v>
      </c>
      <c r="M162" s="248">
        <v>0</v>
      </c>
      <c r="N162" s="271">
        <v>74436</v>
      </c>
      <c r="O162" s="271">
        <v>0</v>
      </c>
      <c r="P162" s="272">
        <v>0</v>
      </c>
    </row>
    <row r="163" spans="1:16" ht="17.25" customHeight="1">
      <c r="A163" s="269"/>
      <c r="B163" s="270"/>
      <c r="C163" s="464"/>
      <c r="D163" s="465"/>
      <c r="E163" s="466"/>
      <c r="F163" s="466"/>
      <c r="G163" s="466"/>
      <c r="H163" s="596" t="s">
        <v>358</v>
      </c>
      <c r="I163" s="596"/>
      <c r="J163" s="248">
        <v>918</v>
      </c>
      <c r="K163" s="249">
        <v>501</v>
      </c>
      <c r="L163" s="250">
        <v>3500202</v>
      </c>
      <c r="M163" s="248">
        <v>500</v>
      </c>
      <c r="N163" s="271">
        <v>74436</v>
      </c>
      <c r="O163" s="271">
        <v>0</v>
      </c>
      <c r="P163" s="272">
        <v>0</v>
      </c>
    </row>
    <row r="164" spans="1:16" s="152" customFormat="1" ht="33.75" customHeight="1">
      <c r="A164" s="285" t="s">
        <v>119</v>
      </c>
      <c r="B164" s="286"/>
      <c r="C164" s="659" t="s">
        <v>794</v>
      </c>
      <c r="D164" s="659"/>
      <c r="E164" s="659"/>
      <c r="F164" s="659"/>
      <c r="G164" s="659"/>
      <c r="H164" s="659"/>
      <c r="I164" s="659"/>
      <c r="J164" s="275">
        <v>927</v>
      </c>
      <c r="K164" s="276">
        <v>0</v>
      </c>
      <c r="L164" s="277">
        <v>0</v>
      </c>
      <c r="M164" s="275">
        <v>0</v>
      </c>
      <c r="N164" s="287">
        <v>1804</v>
      </c>
      <c r="O164" s="287">
        <v>0</v>
      </c>
      <c r="P164" s="288">
        <v>0</v>
      </c>
    </row>
    <row r="165" spans="1:16" ht="19.5" customHeight="1">
      <c r="A165" s="269"/>
      <c r="B165" s="270"/>
      <c r="C165" s="464"/>
      <c r="D165" s="594" t="s">
        <v>371</v>
      </c>
      <c r="E165" s="594"/>
      <c r="F165" s="594"/>
      <c r="G165" s="594"/>
      <c r="H165" s="594"/>
      <c r="I165" s="594"/>
      <c r="J165" s="248">
        <v>927</v>
      </c>
      <c r="K165" s="249">
        <v>502</v>
      </c>
      <c r="L165" s="250">
        <v>0</v>
      </c>
      <c r="M165" s="248">
        <v>0</v>
      </c>
      <c r="N165" s="271">
        <v>1804</v>
      </c>
      <c r="O165" s="271">
        <v>0</v>
      </c>
      <c r="P165" s="272">
        <v>0</v>
      </c>
    </row>
    <row r="166" spans="1:16" ht="57.75" customHeight="1">
      <c r="A166" s="269"/>
      <c r="B166" s="270"/>
      <c r="C166" s="464"/>
      <c r="D166" s="465"/>
      <c r="E166" s="595" t="s">
        <v>808</v>
      </c>
      <c r="F166" s="595"/>
      <c r="G166" s="595"/>
      <c r="H166" s="595"/>
      <c r="I166" s="595"/>
      <c r="J166" s="248">
        <v>927</v>
      </c>
      <c r="K166" s="249">
        <v>502</v>
      </c>
      <c r="L166" s="250">
        <v>5220000</v>
      </c>
      <c r="M166" s="248">
        <v>0</v>
      </c>
      <c r="N166" s="271">
        <v>1804</v>
      </c>
      <c r="O166" s="271">
        <v>0</v>
      </c>
      <c r="P166" s="272">
        <v>0</v>
      </c>
    </row>
    <row r="167" spans="1:16" ht="61.5" customHeight="1">
      <c r="A167" s="269"/>
      <c r="B167" s="270"/>
      <c r="C167" s="464"/>
      <c r="D167" s="465"/>
      <c r="E167" s="466"/>
      <c r="F167" s="595" t="s">
        <v>808</v>
      </c>
      <c r="G167" s="595"/>
      <c r="H167" s="595"/>
      <c r="I167" s="595"/>
      <c r="J167" s="248">
        <v>927</v>
      </c>
      <c r="K167" s="249">
        <v>502</v>
      </c>
      <c r="L167" s="250">
        <v>5220900</v>
      </c>
      <c r="M167" s="248">
        <v>0</v>
      </c>
      <c r="N167" s="271">
        <v>1107</v>
      </c>
      <c r="O167" s="271">
        <v>0</v>
      </c>
      <c r="P167" s="272">
        <v>0</v>
      </c>
    </row>
    <row r="168" spans="1:16" ht="19.5" customHeight="1">
      <c r="A168" s="269"/>
      <c r="B168" s="270"/>
      <c r="C168" s="464"/>
      <c r="D168" s="465"/>
      <c r="E168" s="466"/>
      <c r="F168" s="466"/>
      <c r="G168" s="466"/>
      <c r="H168" s="596" t="s">
        <v>358</v>
      </c>
      <c r="I168" s="596"/>
      <c r="J168" s="248">
        <v>927</v>
      </c>
      <c r="K168" s="249">
        <v>502</v>
      </c>
      <c r="L168" s="250">
        <v>5220900</v>
      </c>
      <c r="M168" s="248">
        <v>500</v>
      </c>
      <c r="N168" s="271">
        <v>1107</v>
      </c>
      <c r="O168" s="271">
        <v>0</v>
      </c>
      <c r="P168" s="272">
        <v>0</v>
      </c>
    </row>
    <row r="169" spans="1:16" ht="42.75" customHeight="1">
      <c r="A169" s="269"/>
      <c r="B169" s="270"/>
      <c r="C169" s="464"/>
      <c r="D169" s="465"/>
      <c r="E169" s="466"/>
      <c r="F169" s="595" t="s">
        <v>809</v>
      </c>
      <c r="G169" s="595"/>
      <c r="H169" s="595"/>
      <c r="I169" s="595"/>
      <c r="J169" s="248">
        <v>927</v>
      </c>
      <c r="K169" s="249">
        <v>502</v>
      </c>
      <c r="L169" s="250">
        <v>5222000</v>
      </c>
      <c r="M169" s="248">
        <v>0</v>
      </c>
      <c r="N169" s="271">
        <v>697</v>
      </c>
      <c r="O169" s="271">
        <v>0</v>
      </c>
      <c r="P169" s="272">
        <v>0</v>
      </c>
    </row>
    <row r="170" spans="1:16" ht="48" customHeight="1">
      <c r="A170" s="269"/>
      <c r="B170" s="270"/>
      <c r="C170" s="464"/>
      <c r="D170" s="465"/>
      <c r="E170" s="466"/>
      <c r="F170" s="466"/>
      <c r="G170" s="595" t="s">
        <v>809</v>
      </c>
      <c r="H170" s="595"/>
      <c r="I170" s="595"/>
      <c r="J170" s="248">
        <v>927</v>
      </c>
      <c r="K170" s="249">
        <v>502</v>
      </c>
      <c r="L170" s="250">
        <v>5222001</v>
      </c>
      <c r="M170" s="248">
        <v>0</v>
      </c>
      <c r="N170" s="271">
        <v>354</v>
      </c>
      <c r="O170" s="271">
        <v>0</v>
      </c>
      <c r="P170" s="272">
        <v>0</v>
      </c>
    </row>
    <row r="171" spans="1:16" ht="15.75" customHeight="1">
      <c r="A171" s="269"/>
      <c r="B171" s="270"/>
      <c r="C171" s="464"/>
      <c r="D171" s="465"/>
      <c r="E171" s="466"/>
      <c r="F171" s="466"/>
      <c r="G171" s="466"/>
      <c r="H171" s="596" t="s">
        <v>358</v>
      </c>
      <c r="I171" s="596"/>
      <c r="J171" s="248">
        <v>927</v>
      </c>
      <c r="K171" s="249">
        <v>502</v>
      </c>
      <c r="L171" s="250">
        <v>5222001</v>
      </c>
      <c r="M171" s="248">
        <v>500</v>
      </c>
      <c r="N171" s="271">
        <v>354</v>
      </c>
      <c r="O171" s="271">
        <v>0</v>
      </c>
      <c r="P171" s="272">
        <v>0</v>
      </c>
    </row>
    <row r="172" spans="1:16" ht="46.5" customHeight="1">
      <c r="A172" s="269"/>
      <c r="B172" s="270"/>
      <c r="C172" s="464"/>
      <c r="D172" s="465"/>
      <c r="E172" s="466"/>
      <c r="F172" s="466"/>
      <c r="G172" s="595" t="s">
        <v>810</v>
      </c>
      <c r="H172" s="595"/>
      <c r="I172" s="595"/>
      <c r="J172" s="248">
        <v>927</v>
      </c>
      <c r="K172" s="249">
        <v>502</v>
      </c>
      <c r="L172" s="250">
        <v>5222002</v>
      </c>
      <c r="M172" s="248">
        <v>0</v>
      </c>
      <c r="N172" s="271">
        <v>179.3</v>
      </c>
      <c r="O172" s="271">
        <v>0</v>
      </c>
      <c r="P172" s="272">
        <v>0</v>
      </c>
    </row>
    <row r="173" spans="1:16" ht="18.75" customHeight="1">
      <c r="A173" s="269"/>
      <c r="B173" s="270"/>
      <c r="C173" s="464"/>
      <c r="D173" s="465"/>
      <c r="E173" s="466"/>
      <c r="F173" s="466"/>
      <c r="G173" s="466"/>
      <c r="H173" s="596" t="s">
        <v>358</v>
      </c>
      <c r="I173" s="596"/>
      <c r="J173" s="248">
        <v>927</v>
      </c>
      <c r="K173" s="249">
        <v>502</v>
      </c>
      <c r="L173" s="250">
        <v>5222002</v>
      </c>
      <c r="M173" s="248">
        <v>500</v>
      </c>
      <c r="N173" s="271">
        <v>179.3</v>
      </c>
      <c r="O173" s="271">
        <v>0</v>
      </c>
      <c r="P173" s="272">
        <v>0</v>
      </c>
    </row>
    <row r="174" spans="1:16" ht="72.75" customHeight="1">
      <c r="A174" s="269"/>
      <c r="B174" s="270"/>
      <c r="C174" s="464"/>
      <c r="D174" s="465"/>
      <c r="E174" s="466"/>
      <c r="F174" s="466"/>
      <c r="G174" s="595" t="s">
        <v>811</v>
      </c>
      <c r="H174" s="595"/>
      <c r="I174" s="595"/>
      <c r="J174" s="248">
        <v>927</v>
      </c>
      <c r="K174" s="249">
        <v>502</v>
      </c>
      <c r="L174" s="250">
        <v>5222003</v>
      </c>
      <c r="M174" s="248">
        <v>0</v>
      </c>
      <c r="N174" s="271">
        <v>163.7</v>
      </c>
      <c r="O174" s="271">
        <v>0</v>
      </c>
      <c r="P174" s="272">
        <v>0</v>
      </c>
    </row>
    <row r="175" spans="1:16" ht="18" customHeight="1">
      <c r="A175" s="269"/>
      <c r="B175" s="270"/>
      <c r="C175" s="464"/>
      <c r="D175" s="465"/>
      <c r="E175" s="466"/>
      <c r="F175" s="466"/>
      <c r="G175" s="466"/>
      <c r="H175" s="596" t="s">
        <v>358</v>
      </c>
      <c r="I175" s="596"/>
      <c r="J175" s="248">
        <v>927</v>
      </c>
      <c r="K175" s="249">
        <v>502</v>
      </c>
      <c r="L175" s="250">
        <v>5222003</v>
      </c>
      <c r="M175" s="248">
        <v>500</v>
      </c>
      <c r="N175" s="271">
        <v>163.7</v>
      </c>
      <c r="O175" s="271">
        <v>0</v>
      </c>
      <c r="P175" s="272">
        <v>0</v>
      </c>
    </row>
    <row r="176" spans="1:16" s="152" customFormat="1" ht="33.75" customHeight="1">
      <c r="A176" s="285" t="s">
        <v>125</v>
      </c>
      <c r="B176" s="286"/>
      <c r="C176" s="659" t="s">
        <v>835</v>
      </c>
      <c r="D176" s="659"/>
      <c r="E176" s="659"/>
      <c r="F176" s="659"/>
      <c r="G176" s="659"/>
      <c r="H176" s="659"/>
      <c r="I176" s="659"/>
      <c r="J176" s="275">
        <v>929</v>
      </c>
      <c r="K176" s="276">
        <v>0</v>
      </c>
      <c r="L176" s="277">
        <v>0</v>
      </c>
      <c r="M176" s="275">
        <v>0</v>
      </c>
      <c r="N176" s="287">
        <v>139710.033</v>
      </c>
      <c r="O176" s="287">
        <v>0</v>
      </c>
      <c r="P176" s="288">
        <v>0</v>
      </c>
    </row>
    <row r="177" spans="1:16" ht="17.25" customHeight="1">
      <c r="A177" s="269">
        <v>2</v>
      </c>
      <c r="B177" s="270"/>
      <c r="C177" s="464"/>
      <c r="D177" s="594" t="s">
        <v>776</v>
      </c>
      <c r="E177" s="594"/>
      <c r="F177" s="594"/>
      <c r="G177" s="594"/>
      <c r="H177" s="594"/>
      <c r="I177" s="594"/>
      <c r="J177" s="248">
        <v>929</v>
      </c>
      <c r="K177" s="249">
        <v>501</v>
      </c>
      <c r="L177" s="250">
        <v>0</v>
      </c>
      <c r="M177" s="248">
        <v>0</v>
      </c>
      <c r="N177" s="271">
        <v>125870.333</v>
      </c>
      <c r="O177" s="271">
        <v>0</v>
      </c>
      <c r="P177" s="272">
        <v>0</v>
      </c>
    </row>
    <row r="178" spans="1:16" ht="118.5" customHeight="1">
      <c r="A178" s="269">
        <v>3</v>
      </c>
      <c r="B178" s="270"/>
      <c r="C178" s="464"/>
      <c r="D178" s="465"/>
      <c r="E178" s="595" t="s">
        <v>850</v>
      </c>
      <c r="F178" s="595"/>
      <c r="G178" s="595"/>
      <c r="H178" s="595"/>
      <c r="I178" s="595"/>
      <c r="J178" s="248">
        <v>929</v>
      </c>
      <c r="K178" s="249">
        <v>501</v>
      </c>
      <c r="L178" s="250">
        <v>1000000</v>
      </c>
      <c r="M178" s="248">
        <v>0</v>
      </c>
      <c r="N178" s="271">
        <v>125870.333</v>
      </c>
      <c r="O178" s="271">
        <v>0</v>
      </c>
      <c r="P178" s="272">
        <v>0</v>
      </c>
    </row>
    <row r="179" spans="1:16" ht="121.5" customHeight="1">
      <c r="A179" s="269">
        <v>4</v>
      </c>
      <c r="B179" s="270"/>
      <c r="C179" s="464"/>
      <c r="D179" s="465"/>
      <c r="E179" s="466"/>
      <c r="F179" s="595" t="s">
        <v>850</v>
      </c>
      <c r="G179" s="595"/>
      <c r="H179" s="595"/>
      <c r="I179" s="595"/>
      <c r="J179" s="248">
        <v>929</v>
      </c>
      <c r="K179" s="249">
        <v>501</v>
      </c>
      <c r="L179" s="250">
        <v>1008200</v>
      </c>
      <c r="M179" s="248">
        <v>0</v>
      </c>
      <c r="N179" s="271">
        <v>125870.333</v>
      </c>
      <c r="O179" s="271">
        <v>0</v>
      </c>
      <c r="P179" s="272">
        <v>0</v>
      </c>
    </row>
    <row r="180" spans="1:16" ht="117.75" customHeight="1">
      <c r="A180" s="269">
        <v>5</v>
      </c>
      <c r="B180" s="270"/>
      <c r="C180" s="464"/>
      <c r="D180" s="465"/>
      <c r="E180" s="466"/>
      <c r="F180" s="466"/>
      <c r="G180" s="595" t="s">
        <v>850</v>
      </c>
      <c r="H180" s="595"/>
      <c r="I180" s="595"/>
      <c r="J180" s="248">
        <v>929</v>
      </c>
      <c r="K180" s="249">
        <v>501</v>
      </c>
      <c r="L180" s="250">
        <v>1008209</v>
      </c>
      <c r="M180" s="248">
        <v>0</v>
      </c>
      <c r="N180" s="271">
        <v>111326.443</v>
      </c>
      <c r="O180" s="271">
        <v>0</v>
      </c>
      <c r="P180" s="272">
        <v>0</v>
      </c>
    </row>
    <row r="181" spans="1:16" ht="18" customHeight="1">
      <c r="A181" s="269">
        <v>6</v>
      </c>
      <c r="B181" s="270"/>
      <c r="C181" s="464"/>
      <c r="D181" s="465"/>
      <c r="E181" s="466"/>
      <c r="F181" s="466"/>
      <c r="G181" s="466"/>
      <c r="H181" s="596" t="s">
        <v>783</v>
      </c>
      <c r="I181" s="596"/>
      <c r="J181" s="248">
        <v>929</v>
      </c>
      <c r="K181" s="249">
        <v>501</v>
      </c>
      <c r="L181" s="250">
        <v>1008209</v>
      </c>
      <c r="M181" s="248">
        <v>3</v>
      </c>
      <c r="N181" s="271">
        <v>111326.443</v>
      </c>
      <c r="O181" s="271">
        <v>0</v>
      </c>
      <c r="P181" s="272">
        <v>0</v>
      </c>
    </row>
    <row r="182" spans="1:16" ht="108" customHeight="1">
      <c r="A182" s="269">
        <v>7</v>
      </c>
      <c r="B182" s="270"/>
      <c r="C182" s="464"/>
      <c r="D182" s="465"/>
      <c r="E182" s="466"/>
      <c r="F182" s="466"/>
      <c r="G182" s="595" t="s">
        <v>4</v>
      </c>
      <c r="H182" s="595"/>
      <c r="I182" s="595"/>
      <c r="J182" s="248">
        <v>929</v>
      </c>
      <c r="K182" s="249">
        <v>501</v>
      </c>
      <c r="L182" s="250">
        <v>1008210</v>
      </c>
      <c r="M182" s="248">
        <v>0</v>
      </c>
      <c r="N182" s="271">
        <v>5103.61</v>
      </c>
      <c r="O182" s="271">
        <v>0</v>
      </c>
      <c r="P182" s="272">
        <v>0</v>
      </c>
    </row>
    <row r="183" spans="1:16" ht="18" customHeight="1">
      <c r="A183" s="269">
        <v>8</v>
      </c>
      <c r="B183" s="270"/>
      <c r="C183" s="464"/>
      <c r="D183" s="465"/>
      <c r="E183" s="466"/>
      <c r="F183" s="466"/>
      <c r="G183" s="466"/>
      <c r="H183" s="596" t="s">
        <v>783</v>
      </c>
      <c r="I183" s="596"/>
      <c r="J183" s="248">
        <v>929</v>
      </c>
      <c r="K183" s="249">
        <v>501</v>
      </c>
      <c r="L183" s="250">
        <v>1008210</v>
      </c>
      <c r="M183" s="248">
        <v>3</v>
      </c>
      <c r="N183" s="271">
        <v>5103.61</v>
      </c>
      <c r="O183" s="271">
        <v>0</v>
      </c>
      <c r="P183" s="272">
        <v>0</v>
      </c>
    </row>
    <row r="184" spans="1:16" ht="121.5" customHeight="1">
      <c r="A184" s="269">
        <v>9</v>
      </c>
      <c r="B184" s="270"/>
      <c r="C184" s="464"/>
      <c r="D184" s="465"/>
      <c r="E184" s="466"/>
      <c r="F184" s="466"/>
      <c r="G184" s="595" t="s">
        <v>5</v>
      </c>
      <c r="H184" s="595"/>
      <c r="I184" s="595"/>
      <c r="J184" s="248">
        <v>929</v>
      </c>
      <c r="K184" s="249">
        <v>501</v>
      </c>
      <c r="L184" s="250">
        <v>1008211</v>
      </c>
      <c r="M184" s="248">
        <v>0</v>
      </c>
      <c r="N184" s="271">
        <v>9440.28</v>
      </c>
      <c r="O184" s="271">
        <v>0</v>
      </c>
      <c r="P184" s="272">
        <v>0</v>
      </c>
    </row>
    <row r="185" spans="1:16" ht="17.25" customHeight="1">
      <c r="A185" s="269">
        <v>10</v>
      </c>
      <c r="B185" s="270"/>
      <c r="C185" s="464"/>
      <c r="D185" s="465"/>
      <c r="E185" s="466"/>
      <c r="F185" s="466"/>
      <c r="G185" s="466"/>
      <c r="H185" s="596" t="s">
        <v>783</v>
      </c>
      <c r="I185" s="596"/>
      <c r="J185" s="248">
        <v>929</v>
      </c>
      <c r="K185" s="249">
        <v>501</v>
      </c>
      <c r="L185" s="250">
        <v>1008211</v>
      </c>
      <c r="M185" s="248">
        <v>3</v>
      </c>
      <c r="N185" s="271">
        <v>9440.28</v>
      </c>
      <c r="O185" s="271">
        <v>0</v>
      </c>
      <c r="P185" s="272">
        <v>0</v>
      </c>
    </row>
    <row r="186" spans="1:16" ht="17.25" customHeight="1">
      <c r="A186" s="269">
        <v>11</v>
      </c>
      <c r="B186" s="270"/>
      <c r="C186" s="464"/>
      <c r="D186" s="594" t="s">
        <v>802</v>
      </c>
      <c r="E186" s="594"/>
      <c r="F186" s="594"/>
      <c r="G186" s="594"/>
      <c r="H186" s="594"/>
      <c r="I186" s="594"/>
      <c r="J186" s="248">
        <v>929</v>
      </c>
      <c r="K186" s="249">
        <v>503</v>
      </c>
      <c r="L186" s="250">
        <v>0</v>
      </c>
      <c r="M186" s="248">
        <v>0</v>
      </c>
      <c r="N186" s="271">
        <v>1526.8</v>
      </c>
      <c r="O186" s="271">
        <v>0</v>
      </c>
      <c r="P186" s="272">
        <v>0</v>
      </c>
    </row>
    <row r="187" spans="1:16" ht="17.25" customHeight="1">
      <c r="A187" s="269">
        <v>12</v>
      </c>
      <c r="B187" s="270"/>
      <c r="C187" s="464"/>
      <c r="D187" s="465"/>
      <c r="E187" s="595" t="s">
        <v>780</v>
      </c>
      <c r="F187" s="595"/>
      <c r="G187" s="595"/>
      <c r="H187" s="595"/>
      <c r="I187" s="595"/>
      <c r="J187" s="248">
        <v>929</v>
      </c>
      <c r="K187" s="249">
        <v>503</v>
      </c>
      <c r="L187" s="250">
        <v>1020000</v>
      </c>
      <c r="M187" s="248">
        <v>0</v>
      </c>
      <c r="N187" s="271">
        <v>1526.8</v>
      </c>
      <c r="O187" s="271">
        <v>0</v>
      </c>
      <c r="P187" s="272">
        <v>0</v>
      </c>
    </row>
    <row r="188" spans="1:16" ht="72" customHeight="1">
      <c r="A188" s="269">
        <v>13</v>
      </c>
      <c r="B188" s="270"/>
      <c r="C188" s="464"/>
      <c r="D188" s="465"/>
      <c r="E188" s="466"/>
      <c r="F188" s="595" t="s">
        <v>781</v>
      </c>
      <c r="G188" s="595"/>
      <c r="H188" s="595"/>
      <c r="I188" s="595"/>
      <c r="J188" s="248">
        <v>929</v>
      </c>
      <c r="K188" s="249">
        <v>503</v>
      </c>
      <c r="L188" s="250">
        <v>1020100</v>
      </c>
      <c r="M188" s="248">
        <v>0</v>
      </c>
      <c r="N188" s="271">
        <v>1526.8</v>
      </c>
      <c r="O188" s="271">
        <v>0</v>
      </c>
      <c r="P188" s="272">
        <v>0</v>
      </c>
    </row>
    <row r="189" spans="1:16" ht="32.25" customHeight="1">
      <c r="A189" s="269">
        <v>14</v>
      </c>
      <c r="B189" s="270"/>
      <c r="C189" s="464"/>
      <c r="D189" s="465"/>
      <c r="E189" s="466"/>
      <c r="F189" s="466"/>
      <c r="G189" s="595" t="s">
        <v>855</v>
      </c>
      <c r="H189" s="595"/>
      <c r="I189" s="595"/>
      <c r="J189" s="248">
        <v>929</v>
      </c>
      <c r="K189" s="249">
        <v>503</v>
      </c>
      <c r="L189" s="250">
        <v>1020115</v>
      </c>
      <c r="M189" s="248">
        <v>0</v>
      </c>
      <c r="N189" s="271">
        <v>1526.8</v>
      </c>
      <c r="O189" s="271">
        <v>0</v>
      </c>
      <c r="P189" s="272">
        <v>0</v>
      </c>
    </row>
    <row r="190" spans="1:16" ht="20.25" customHeight="1">
      <c r="A190" s="269">
        <v>15</v>
      </c>
      <c r="B190" s="270"/>
      <c r="C190" s="464"/>
      <c r="D190" s="465"/>
      <c r="E190" s="466"/>
      <c r="F190" s="466"/>
      <c r="G190" s="466"/>
      <c r="H190" s="596" t="s">
        <v>783</v>
      </c>
      <c r="I190" s="596"/>
      <c r="J190" s="248">
        <v>929</v>
      </c>
      <c r="K190" s="249">
        <v>503</v>
      </c>
      <c r="L190" s="250">
        <v>1020115</v>
      </c>
      <c r="M190" s="248">
        <v>3</v>
      </c>
      <c r="N190" s="271">
        <v>1526.8</v>
      </c>
      <c r="O190" s="271">
        <v>0</v>
      </c>
      <c r="P190" s="272">
        <v>0</v>
      </c>
    </row>
    <row r="191" spans="1:16" ht="20.25" customHeight="1">
      <c r="A191" s="269">
        <v>16</v>
      </c>
      <c r="B191" s="270"/>
      <c r="C191" s="464"/>
      <c r="D191" s="594" t="s">
        <v>40</v>
      </c>
      <c r="E191" s="594"/>
      <c r="F191" s="594"/>
      <c r="G191" s="594"/>
      <c r="H191" s="594"/>
      <c r="I191" s="594"/>
      <c r="J191" s="248">
        <v>929</v>
      </c>
      <c r="K191" s="249">
        <v>901</v>
      </c>
      <c r="L191" s="250">
        <v>0</v>
      </c>
      <c r="M191" s="248">
        <v>0</v>
      </c>
      <c r="N191" s="271">
        <v>672.9</v>
      </c>
      <c r="O191" s="271">
        <v>0</v>
      </c>
      <c r="P191" s="272">
        <v>0</v>
      </c>
    </row>
    <row r="192" spans="1:16" ht="34.5" customHeight="1">
      <c r="A192" s="269">
        <v>17</v>
      </c>
      <c r="B192" s="270"/>
      <c r="C192" s="464"/>
      <c r="D192" s="465"/>
      <c r="E192" s="595" t="s">
        <v>780</v>
      </c>
      <c r="F192" s="595"/>
      <c r="G192" s="595"/>
      <c r="H192" s="595"/>
      <c r="I192" s="595"/>
      <c r="J192" s="248">
        <v>929</v>
      </c>
      <c r="K192" s="249">
        <v>901</v>
      </c>
      <c r="L192" s="250">
        <v>1020000</v>
      </c>
      <c r="M192" s="248">
        <v>0</v>
      </c>
      <c r="N192" s="271">
        <v>672.9</v>
      </c>
      <c r="O192" s="271">
        <v>0</v>
      </c>
      <c r="P192" s="272">
        <v>0</v>
      </c>
    </row>
    <row r="193" spans="1:16" ht="75" customHeight="1">
      <c r="A193" s="269">
        <v>18</v>
      </c>
      <c r="B193" s="270"/>
      <c r="C193" s="464"/>
      <c r="D193" s="465"/>
      <c r="E193" s="466"/>
      <c r="F193" s="595" t="s">
        <v>781</v>
      </c>
      <c r="G193" s="595"/>
      <c r="H193" s="595"/>
      <c r="I193" s="595"/>
      <c r="J193" s="248">
        <v>929</v>
      </c>
      <c r="K193" s="249">
        <v>901</v>
      </c>
      <c r="L193" s="250">
        <v>1020100</v>
      </c>
      <c r="M193" s="248">
        <v>0</v>
      </c>
      <c r="N193" s="271">
        <v>672.9</v>
      </c>
      <c r="O193" s="271">
        <v>0</v>
      </c>
      <c r="P193" s="272">
        <v>0</v>
      </c>
    </row>
    <row r="194" spans="1:16" ht="45.75" customHeight="1">
      <c r="A194" s="269">
        <v>19</v>
      </c>
      <c r="B194" s="270"/>
      <c r="C194" s="464"/>
      <c r="D194" s="465"/>
      <c r="E194" s="466"/>
      <c r="F194" s="466"/>
      <c r="G194" s="595" t="s">
        <v>863</v>
      </c>
      <c r="H194" s="595"/>
      <c r="I194" s="595"/>
      <c r="J194" s="248">
        <v>929</v>
      </c>
      <c r="K194" s="249">
        <v>901</v>
      </c>
      <c r="L194" s="250">
        <v>1020114</v>
      </c>
      <c r="M194" s="248">
        <v>0</v>
      </c>
      <c r="N194" s="271">
        <v>672.9</v>
      </c>
      <c r="O194" s="271">
        <v>0</v>
      </c>
      <c r="P194" s="272">
        <v>0</v>
      </c>
    </row>
    <row r="195" spans="1:16" ht="17.25" customHeight="1">
      <c r="A195" s="269">
        <v>20</v>
      </c>
      <c r="B195" s="270"/>
      <c r="C195" s="464"/>
      <c r="D195" s="465"/>
      <c r="E195" s="466"/>
      <c r="F195" s="466"/>
      <c r="G195" s="466"/>
      <c r="H195" s="596" t="s">
        <v>783</v>
      </c>
      <c r="I195" s="596"/>
      <c r="J195" s="248">
        <v>929</v>
      </c>
      <c r="K195" s="249">
        <v>901</v>
      </c>
      <c r="L195" s="250">
        <v>1020114</v>
      </c>
      <c r="M195" s="248">
        <v>3</v>
      </c>
      <c r="N195" s="271">
        <v>672.9</v>
      </c>
      <c r="O195" s="271">
        <v>0</v>
      </c>
      <c r="P195" s="272">
        <v>0</v>
      </c>
    </row>
    <row r="196" spans="1:16" ht="17.25" customHeight="1">
      <c r="A196" s="269">
        <v>21</v>
      </c>
      <c r="B196" s="270"/>
      <c r="C196" s="464"/>
      <c r="D196" s="594" t="s">
        <v>700</v>
      </c>
      <c r="E196" s="594"/>
      <c r="F196" s="594"/>
      <c r="G196" s="594"/>
      <c r="H196" s="594"/>
      <c r="I196" s="594"/>
      <c r="J196" s="248">
        <v>929</v>
      </c>
      <c r="K196" s="249">
        <v>1004</v>
      </c>
      <c r="L196" s="250">
        <v>0</v>
      </c>
      <c r="M196" s="248">
        <v>0</v>
      </c>
      <c r="N196" s="271">
        <v>11640</v>
      </c>
      <c r="O196" s="271">
        <v>0</v>
      </c>
      <c r="P196" s="272">
        <v>0</v>
      </c>
    </row>
    <row r="197" spans="1:16" ht="30.75" customHeight="1">
      <c r="A197" s="269">
        <v>22</v>
      </c>
      <c r="B197" s="270"/>
      <c r="C197" s="464"/>
      <c r="D197" s="465"/>
      <c r="E197" s="595" t="s">
        <v>409</v>
      </c>
      <c r="F197" s="595"/>
      <c r="G197" s="595"/>
      <c r="H197" s="595"/>
      <c r="I197" s="595"/>
      <c r="J197" s="248">
        <v>929</v>
      </c>
      <c r="K197" s="249">
        <v>1004</v>
      </c>
      <c r="L197" s="250">
        <v>5140000</v>
      </c>
      <c r="M197" s="248">
        <v>0</v>
      </c>
      <c r="N197" s="271">
        <v>11640</v>
      </c>
      <c r="O197" s="271">
        <v>0</v>
      </c>
      <c r="P197" s="272">
        <v>0</v>
      </c>
    </row>
    <row r="198" spans="1:16" ht="60" customHeight="1">
      <c r="A198" s="269">
        <v>23</v>
      </c>
      <c r="B198" s="270"/>
      <c r="C198" s="464"/>
      <c r="D198" s="465"/>
      <c r="E198" s="466"/>
      <c r="F198" s="595" t="s">
        <v>1002</v>
      </c>
      <c r="G198" s="595"/>
      <c r="H198" s="595"/>
      <c r="I198" s="595"/>
      <c r="J198" s="248">
        <v>929</v>
      </c>
      <c r="K198" s="249">
        <v>1004</v>
      </c>
      <c r="L198" s="250">
        <v>5142300</v>
      </c>
      <c r="M198" s="248">
        <v>0</v>
      </c>
      <c r="N198" s="271">
        <v>11640</v>
      </c>
      <c r="O198" s="271">
        <v>0</v>
      </c>
      <c r="P198" s="272">
        <v>0</v>
      </c>
    </row>
    <row r="199" spans="1:16" ht="18.75" customHeight="1">
      <c r="A199" s="269">
        <v>24</v>
      </c>
      <c r="B199" s="289"/>
      <c r="C199" s="514"/>
      <c r="D199" s="515"/>
      <c r="E199" s="516"/>
      <c r="F199" s="516"/>
      <c r="G199" s="516"/>
      <c r="H199" s="660" t="s">
        <v>392</v>
      </c>
      <c r="I199" s="660"/>
      <c r="J199" s="290">
        <v>929</v>
      </c>
      <c r="K199" s="385">
        <v>1004</v>
      </c>
      <c r="L199" s="386">
        <v>5142300</v>
      </c>
      <c r="M199" s="290">
        <v>1</v>
      </c>
      <c r="N199" s="387">
        <v>11640</v>
      </c>
      <c r="O199" s="387">
        <v>0</v>
      </c>
      <c r="P199" s="388">
        <v>0</v>
      </c>
    </row>
    <row r="200" spans="1:16" ht="21" customHeight="1">
      <c r="A200" s="291"/>
      <c r="B200" s="292"/>
      <c r="C200" s="517"/>
      <c r="D200" s="518"/>
      <c r="E200" s="518"/>
      <c r="F200" s="518"/>
      <c r="G200" s="518"/>
      <c r="H200" s="518"/>
      <c r="I200" s="517" t="s">
        <v>869</v>
      </c>
      <c r="J200" s="293" t="s">
        <v>870</v>
      </c>
      <c r="K200" s="293" t="s">
        <v>871</v>
      </c>
      <c r="L200" s="293" t="s">
        <v>872</v>
      </c>
      <c r="M200" s="293" t="s">
        <v>870</v>
      </c>
      <c r="N200" s="294">
        <v>2733647.033</v>
      </c>
      <c r="O200" s="294">
        <v>1018149.2300499999</v>
      </c>
      <c r="P200" s="295">
        <v>19015.74</v>
      </c>
    </row>
    <row r="201" ht="15">
      <c r="P201" s="296"/>
    </row>
  </sheetData>
  <sheetProtection/>
  <mergeCells count="180">
    <mergeCell ref="H195:I195"/>
    <mergeCell ref="D196:I196"/>
    <mergeCell ref="E197:I197"/>
    <mergeCell ref="F198:I198"/>
    <mergeCell ref="H199:I199"/>
    <mergeCell ref="G189:I189"/>
    <mergeCell ref="H190:I190"/>
    <mergeCell ref="D191:I191"/>
    <mergeCell ref="E192:I192"/>
    <mergeCell ref="F193:I193"/>
    <mergeCell ref="G194:I194"/>
    <mergeCell ref="H183:I183"/>
    <mergeCell ref="G184:I184"/>
    <mergeCell ref="H185:I185"/>
    <mergeCell ref="D186:I186"/>
    <mergeCell ref="E187:I187"/>
    <mergeCell ref="F188:I188"/>
    <mergeCell ref="D177:I177"/>
    <mergeCell ref="E178:I178"/>
    <mergeCell ref="F179:I179"/>
    <mergeCell ref="G180:I180"/>
    <mergeCell ref="H181:I181"/>
    <mergeCell ref="G182:I182"/>
    <mergeCell ref="H171:I171"/>
    <mergeCell ref="G172:I172"/>
    <mergeCell ref="H173:I173"/>
    <mergeCell ref="G174:I174"/>
    <mergeCell ref="H175:I175"/>
    <mergeCell ref="C176:I176"/>
    <mergeCell ref="D165:I165"/>
    <mergeCell ref="E166:I166"/>
    <mergeCell ref="F167:I167"/>
    <mergeCell ref="H168:I168"/>
    <mergeCell ref="F169:I169"/>
    <mergeCell ref="G170:I170"/>
    <mergeCell ref="D159:I159"/>
    <mergeCell ref="E160:I160"/>
    <mergeCell ref="F161:I161"/>
    <mergeCell ref="G162:I162"/>
    <mergeCell ref="H163:I163"/>
    <mergeCell ref="C164:I164"/>
    <mergeCell ref="H153:I153"/>
    <mergeCell ref="G154:I154"/>
    <mergeCell ref="H155:I155"/>
    <mergeCell ref="G156:I156"/>
    <mergeCell ref="H157:I157"/>
    <mergeCell ref="C158:I158"/>
    <mergeCell ref="G147:I147"/>
    <mergeCell ref="H148:I148"/>
    <mergeCell ref="G149:I149"/>
    <mergeCell ref="H150:I150"/>
    <mergeCell ref="F151:I151"/>
    <mergeCell ref="G152:I152"/>
    <mergeCell ref="D141:I141"/>
    <mergeCell ref="E142:I142"/>
    <mergeCell ref="F143:I143"/>
    <mergeCell ref="H144:I144"/>
    <mergeCell ref="E145:I145"/>
    <mergeCell ref="F146:I146"/>
    <mergeCell ref="G135:I135"/>
    <mergeCell ref="H136:I136"/>
    <mergeCell ref="G137:I137"/>
    <mergeCell ref="H138:I138"/>
    <mergeCell ref="G139:I139"/>
    <mergeCell ref="H140:I140"/>
    <mergeCell ref="H129:I129"/>
    <mergeCell ref="G130:I130"/>
    <mergeCell ref="H131:I131"/>
    <mergeCell ref="D132:I132"/>
    <mergeCell ref="E133:I133"/>
    <mergeCell ref="F134:I134"/>
    <mergeCell ref="D123:I123"/>
    <mergeCell ref="E124:I124"/>
    <mergeCell ref="F125:I125"/>
    <mergeCell ref="G126:I126"/>
    <mergeCell ref="H127:I127"/>
    <mergeCell ref="G128:I128"/>
    <mergeCell ref="H117:I117"/>
    <mergeCell ref="D118:I118"/>
    <mergeCell ref="E119:I119"/>
    <mergeCell ref="F120:I120"/>
    <mergeCell ref="G121:I121"/>
    <mergeCell ref="H122:I122"/>
    <mergeCell ref="H111:I111"/>
    <mergeCell ref="G112:I112"/>
    <mergeCell ref="H113:I113"/>
    <mergeCell ref="D114:I114"/>
    <mergeCell ref="E115:I115"/>
    <mergeCell ref="F116:I116"/>
    <mergeCell ref="F105:I105"/>
    <mergeCell ref="H106:I106"/>
    <mergeCell ref="E107:I107"/>
    <mergeCell ref="F108:I108"/>
    <mergeCell ref="H109:I109"/>
    <mergeCell ref="G110:I110"/>
    <mergeCell ref="D99:I99"/>
    <mergeCell ref="E100:I100"/>
    <mergeCell ref="F101:I101"/>
    <mergeCell ref="H102:I102"/>
    <mergeCell ref="D103:I103"/>
    <mergeCell ref="E104:I104"/>
    <mergeCell ref="G93:I93"/>
    <mergeCell ref="H94:I94"/>
    <mergeCell ref="G95:I95"/>
    <mergeCell ref="H96:I96"/>
    <mergeCell ref="G97:I97"/>
    <mergeCell ref="H98:I98"/>
    <mergeCell ref="G87:I87"/>
    <mergeCell ref="H88:I88"/>
    <mergeCell ref="E89:I89"/>
    <mergeCell ref="F90:I90"/>
    <mergeCell ref="G91:I91"/>
    <mergeCell ref="H92:I92"/>
    <mergeCell ref="E81:I81"/>
    <mergeCell ref="F82:I82"/>
    <mergeCell ref="G83:I83"/>
    <mergeCell ref="H84:I84"/>
    <mergeCell ref="E85:I85"/>
    <mergeCell ref="F86:I86"/>
    <mergeCell ref="E75:I75"/>
    <mergeCell ref="F76:I76"/>
    <mergeCell ref="G77:I77"/>
    <mergeCell ref="H78:I78"/>
    <mergeCell ref="G79:I79"/>
    <mergeCell ref="H80:I80"/>
    <mergeCell ref="E69:I69"/>
    <mergeCell ref="F70:I70"/>
    <mergeCell ref="G71:I71"/>
    <mergeCell ref="H72:I72"/>
    <mergeCell ref="G73:I73"/>
    <mergeCell ref="H74:I74"/>
    <mergeCell ref="D63:I63"/>
    <mergeCell ref="E64:I64"/>
    <mergeCell ref="F65:I65"/>
    <mergeCell ref="G66:I66"/>
    <mergeCell ref="H67:I67"/>
    <mergeCell ref="D68:I68"/>
    <mergeCell ref="H53:I53"/>
    <mergeCell ref="D58:I58"/>
    <mergeCell ref="E59:I59"/>
    <mergeCell ref="F60:I60"/>
    <mergeCell ref="G61:I61"/>
    <mergeCell ref="H62:I62"/>
    <mergeCell ref="H47:I47"/>
    <mergeCell ref="G48:I48"/>
    <mergeCell ref="H49:I49"/>
    <mergeCell ref="G50:I50"/>
    <mergeCell ref="H51:I51"/>
    <mergeCell ref="G52:I52"/>
    <mergeCell ref="D41:I41"/>
    <mergeCell ref="E42:I42"/>
    <mergeCell ref="F43:I43"/>
    <mergeCell ref="G44:I44"/>
    <mergeCell ref="H45:I45"/>
    <mergeCell ref="G46:I46"/>
    <mergeCell ref="D35:I35"/>
    <mergeCell ref="E36:I36"/>
    <mergeCell ref="F37:I37"/>
    <mergeCell ref="G38:I38"/>
    <mergeCell ref="H39:I39"/>
    <mergeCell ref="C40:I40"/>
    <mergeCell ref="D29:I29"/>
    <mergeCell ref="E30:I30"/>
    <mergeCell ref="F31:I31"/>
    <mergeCell ref="G32:I32"/>
    <mergeCell ref="H33:I33"/>
    <mergeCell ref="C34:I34"/>
    <mergeCell ref="C23:I23"/>
    <mergeCell ref="D24:I24"/>
    <mergeCell ref="E25:I25"/>
    <mergeCell ref="F26:I26"/>
    <mergeCell ref="G27:I27"/>
    <mergeCell ref="H28:I28"/>
    <mergeCell ref="I18:P18"/>
    <mergeCell ref="B19:M19"/>
    <mergeCell ref="A20:A21"/>
    <mergeCell ref="C20:I21"/>
    <mergeCell ref="J20:M20"/>
    <mergeCell ref="N20:N21"/>
    <mergeCell ref="O20:P20"/>
  </mergeCells>
  <printOptions/>
  <pageMargins left="0.7874015748031497" right="0.1968503937007874" top="0.4724409448818898" bottom="0.3937007874015748" header="0.2362204724409449" footer="0.2362204724409449"/>
  <pageSetup fitToHeight="7"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DShelkovnikov</dc:creator>
  <cp:keywords/>
  <dc:description/>
  <cp:lastModifiedBy>aksenova</cp:lastModifiedBy>
  <cp:lastPrinted>2010-04-22T04:02:19Z</cp:lastPrinted>
  <dcterms:created xsi:type="dcterms:W3CDTF">2009-10-14T07:36:06Z</dcterms:created>
  <dcterms:modified xsi:type="dcterms:W3CDTF">2010-05-05T23:49:18Z</dcterms:modified>
  <cp:category/>
  <cp:version/>
  <cp:contentType/>
  <cp:contentStatus/>
</cp:coreProperties>
</file>