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приложение 3" sheetId="1" r:id="rId1"/>
    <sheet name="приложение 4" sheetId="2" r:id="rId2"/>
    <sheet name="приложение 5" sheetId="3" r:id="rId3"/>
    <sheet name="приложение 7" sheetId="4" r:id="rId4"/>
    <sheet name="приложение 8" sheetId="5" r:id="rId5"/>
    <sheet name="приложение 9" sheetId="6" r:id="rId6"/>
    <sheet name="приложение 10" sheetId="7" r:id="rId7"/>
  </sheets>
  <definedNames/>
  <calcPr fullCalcOnLoad="1"/>
</workbook>
</file>

<file path=xl/sharedStrings.xml><?xml version="1.0" encoding="utf-8"?>
<sst xmlns="http://schemas.openxmlformats.org/spreadsheetml/2006/main" count="1077" uniqueCount="764">
  <si>
    <t xml:space="preserve">Субвенции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находящихся в ведении органов управления образованием и органов управления культурой) в соответствии с постановлением  губернатора Камчатской области от 26.10.2005 № 429 </t>
  </si>
  <si>
    <t>Субвенции на выполнение государственных полномочий по социальной поддержке малоимущих граждан в части предоставления им субсидий на оплату жилого помещения и коммунальных услуг в соответствии с федеральным законодательством и утверждёнными губернатором Камчатского края стандартами оплаты жилья и коммунальных услуг</t>
  </si>
  <si>
    <t>Субвенции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 за счет средств квраевого бюджета, фонд компенсаций</t>
  </si>
  <si>
    <t>Субвенция на составление списков (изменение,дополнение) списков кандидатов в присяжные заседатели федеральных судов общей юрисдикции в РФ</t>
  </si>
  <si>
    <t>Субсидии местным бюджетам, предоставляемые из  фонда софинансирования  расходов - всего:</t>
  </si>
  <si>
    <t>05.00</t>
  </si>
  <si>
    <t xml:space="preserve">Субсидии в целях софинансирования расходных обязательств муниципальных образований, связанных с проведением капитального ремонта  муниципального жилищного фонда  в соответствии со статьей 158 Жилищного кодекса Российской Федерации </t>
  </si>
  <si>
    <t>Субсидии в целях софинансирования расходных обязательств муниципальных образований, связанных с реализацией статьи 31 Закона Камчатской области от 16.06.1997 года № 87  "О муниципальной службе Камчатской области"</t>
  </si>
  <si>
    <t xml:space="preserve">Субсидии в целях софинансирования расходных обязательств муниципальных образований в части обеспечения лекарственными средствами и изделиями медицинского назначения отдельных категорий граждан, при амбулаторном лечении которых лекарственные средства и изделия медицинского назначения отпускаются по рецептам врачей бесплатно в соответствии с Перечнем групп населения и категорий заболеваний (реализация Основ законодательства Российской Федерации об охране здоровья граждан от 22.07.93г. № 5487-1) </t>
  </si>
  <si>
    <t>Субсидии, предоставляемые местным бюджетам в целях софинансирования расходных обязательств муниципальных образований по организации в границах муниципального образования тепло-; газоснабжения населения в части компенсации выпадающих доходов организаций, предоставляющих населению и бюджетным учреждениям коммунальные услуги, на 2008 год</t>
  </si>
  <si>
    <t>Субсидии в целях софинансирования расходных обязательств муниципальных образований, возникающих при выполнении полномочий органов местного самоуправления по оплате труда работников органов местного самоуправления, работников муниципальных бюджетных учреждений, работников милиции общественной безопасности и денежному содержанию сотрудников милиции общественной безопасности</t>
  </si>
  <si>
    <t>Субвсидии на внедрение инновационных образовательных программ</t>
  </si>
  <si>
    <t>ФЦП "Жилище" на 2002-2010годы (второй этап), ДОЦП  "Жилище в Камчатской области на 2007-2010 годы", (мероприятия, входящие в реализацию национального приоритетного проекта "Доступное комфортное жильё - гражданам России")</t>
  </si>
  <si>
    <t>Группа жилых домов для малосемейных в квартале 115-А в г.Петропавловске-Камчатском</t>
  </si>
  <si>
    <t>Группа жилых домов для малосемейных в квартале 110 в Петропавловск-Камчатском городском округе (инженерные сети)</t>
  </si>
  <si>
    <t>Подпрограмма "Модернизация объектов коммунальной инфрастрктуры"</t>
  </si>
  <si>
    <t>Рекострукция канализационного коллектора по пр. Рыбаков</t>
  </si>
  <si>
    <t>Мероприятия по переселению граждан из жилищного фонда с высоким уровнем износа (более 70%) - группа жилых домов для малосемейных в квартале 115-а</t>
  </si>
  <si>
    <t>Непрограмная часть</t>
  </si>
  <si>
    <t>Сейсмоусиление школы № 4 по ул.Партизанская в г.Петропавловске - Камчатском (муниципальная собственность)</t>
  </si>
  <si>
    <t>Сейсмоусиление школы № 10 по ул.Садовая, 6-а в г.Петропавловске - Камчатском (муниципальная собственность)</t>
  </si>
  <si>
    <t>05.02</t>
  </si>
  <si>
    <t>Тепловые сети от ул.Максутова до ЦТП по ул.Ленинградской в г.Петропавловске-Камчатском (муниципальная собственность)</t>
  </si>
  <si>
    <t>Подпрограмма "Питьевая вода"</t>
  </si>
  <si>
    <t>08.06</t>
  </si>
  <si>
    <t>Иные межбюджетные трансферты</t>
  </si>
  <si>
    <t>05.01</t>
  </si>
  <si>
    <t>Проведение капитального ремонта многоквартирных домов (расходы за счет остатков средств федерального бюджета на 01.01.2008 года)</t>
  </si>
  <si>
    <t>Проведение капитального ремонта многоквартирного  дома №4 по ул. Терешковой (за счет средств резервного фонда краевого бюджета)</t>
  </si>
  <si>
    <t>07.02</t>
  </si>
  <si>
    <t>Проведение капитального ремонта здания детского дома №4 для детей-сирот и детей, оставшихся без попечения родителей (расходы за счет остатков средств федерального бюджета на 01.01.2008 года)</t>
  </si>
  <si>
    <t>03.09</t>
  </si>
  <si>
    <t>Частичное покрытие расходов на ликвидацию последствий сильных дождей со шквалистым ветром, прошедших в ноябре 2006 года (расходы за счет остатков средств федерального бюджета на 01.01.2008 года)</t>
  </si>
  <si>
    <t>09.01</t>
  </si>
  <si>
    <t>Капитальный ремонт здания городской детской инфекционной больницы (расходы за счет остатков средств федерального бюджета на 01.01.2008 года)</t>
  </si>
  <si>
    <t>Всего:</t>
  </si>
  <si>
    <t>Приложение 8</t>
  </si>
  <si>
    <t>городского округа на 2008</t>
  </si>
  <si>
    <t>Расходы бюджета Петропавловск - Камчатского городского округа на 2008 год по ведомственной структуре, осуществляемые за счет средств от предпринимательской и иной, приносящей доход деятельности</t>
  </si>
  <si>
    <t>Утверждено на год</t>
  </si>
  <si>
    <t>Прочие выплаты 212; СубКЭСР 003.00.00 (Проезд в отпуск (текущий 2008 год))</t>
  </si>
  <si>
    <t>Увеличение стоимости материальных запасов 340  (Приобретение медикаментов и перевязочных средств)</t>
  </si>
  <si>
    <t>Увеличение стоимости материальных запасов 340  (Приобретение продуктов питания)</t>
  </si>
  <si>
    <t>Расходы на погашение реструктуризированной и прочей задолженности</t>
  </si>
  <si>
    <t>ВСЕГО РАСХОДОВ:</t>
  </si>
  <si>
    <t>Приложение 9</t>
  </si>
  <si>
    <t>к  бюджету Петропавловск - Камчатского</t>
  </si>
  <si>
    <t>Перечень городских целевых программ, финансируемых из бюджета Петропавловск - Камчатского городского округа в 2008 году</t>
  </si>
  <si>
    <t>№№ п/п</t>
  </si>
  <si>
    <t>Наименование городской целевой программы</t>
  </si>
  <si>
    <t>общая сумма на 2008 год</t>
  </si>
  <si>
    <t>Наименование бюджетополучателя</t>
  </si>
  <si>
    <t>Годовой объем</t>
  </si>
  <si>
    <t>в том числе погашение задолженности</t>
  </si>
  <si>
    <t>1.</t>
  </si>
  <si>
    <t>МУ "Управление жилищно-коммунального хозяйства города Петропавловска-Камчатского"</t>
  </si>
  <si>
    <t>МУ "Благоустройство г. Петропавловска-Камчатского"</t>
  </si>
  <si>
    <t>Комиссия по делам несовершеннолетних и защите прав при администрации Петропавловск-Камчатского городского округа</t>
  </si>
  <si>
    <t>Управление социальной поддержки населения г. Петропавловска-Камчатского</t>
  </si>
  <si>
    <t xml:space="preserve">ИТОГО по программе </t>
  </si>
  <si>
    <t>2.</t>
  </si>
  <si>
    <t>Долгосрочная целевая программа "Поддержка и развитие служб родовспоможения и детсва Петропавловск-Камчатского городского округа на период 2006-2008 годы"</t>
  </si>
  <si>
    <t xml:space="preserve">МУ "Управление капитального строительства и ремонта" </t>
  </si>
  <si>
    <t>3.</t>
  </si>
  <si>
    <t>4.</t>
  </si>
  <si>
    <t>5.</t>
  </si>
  <si>
    <t xml:space="preserve">"Долгосрочная целевая социальная программа Петропавловск-Камчатского городского округа на 2006-2008 годы" </t>
  </si>
  <si>
    <t>6.</t>
  </si>
  <si>
    <t>Долгосрочная целевая программа "Профилактика правонарушений в городе Петропавловске-Камчатском на 2007-2008 годы"</t>
  </si>
  <si>
    <t>МУ "Управление транспорта и дорожного хозяйства"</t>
  </si>
  <si>
    <t>8.</t>
  </si>
  <si>
    <t>Долгосрочная муниципальная целевая программа "Молодёжь Петропавловск-Камчатского городского округа на 2008-2010 годы"</t>
  </si>
  <si>
    <t>9.</t>
  </si>
  <si>
    <t xml:space="preserve">Управление капитального строительства и ремонта </t>
  </si>
  <si>
    <t>10.</t>
  </si>
  <si>
    <t>Долгосрочная муниципальная целевая программа "Спрортивный Петропавловск 2008-2010"</t>
  </si>
  <si>
    <t>11.</t>
  </si>
  <si>
    <t>12.</t>
  </si>
  <si>
    <t>Долгосрочная целевая программа "Совершенствование  защиты населения и территорий от чрезвычайных ситуаций природного и техногенного характера вПетропавловск-Камчатском городском округе на 2008-2010 годы"</t>
  </si>
  <si>
    <t>13.</t>
  </si>
  <si>
    <t>Долгосрочная муниципальная целевая программа развития общественных работ в Петропавловск-Камчатском городском округе на 2008-2010 годы</t>
  </si>
  <si>
    <t>14.</t>
  </si>
  <si>
    <t>Долгосрочная муниципальная программа "Временное трудоустройство несовершеннолетних граждан в возрасте от 14 до 18 лет в Петропавловск-Камчатском городском округе на 2008-2010 годы</t>
  </si>
  <si>
    <t>15.</t>
  </si>
  <si>
    <t xml:space="preserve">Долгосрочная муниципальная целевая программа реабилитации несовершеннолетних, возвратившихся из специальных учебно-воспитательных учреждений закрытого типа и учреждений уголовно-исполнительной системы, на территории Петропавловск-Камчатского городского округа на 2008-2010 годы </t>
  </si>
  <si>
    <t>16.</t>
  </si>
  <si>
    <t>17.</t>
  </si>
  <si>
    <t>ВСЕГО:</t>
  </si>
  <si>
    <t/>
  </si>
  <si>
    <t>Приложение 3</t>
  </si>
  <si>
    <t>к изменениям бюджета Петропавловск-Камчатского</t>
  </si>
  <si>
    <t>городского округа на 2008 год</t>
  </si>
  <si>
    <t>к  бюджету Петропавловск-Камчатского</t>
  </si>
  <si>
    <t>от 06.12.2007 № 149-нд</t>
  </si>
  <si>
    <t>План доходов бюджета</t>
  </si>
  <si>
    <t>Петропавловск-Камчатского городского округа на 2008 год</t>
  </si>
  <si>
    <t>в тыс.руб.</t>
  </si>
  <si>
    <t>ПЛАН</t>
  </si>
  <si>
    <t>Код  бюджетной классификации РФ</t>
  </si>
  <si>
    <t>Наименование доходов</t>
  </si>
  <si>
    <t>I квартал</t>
  </si>
  <si>
    <t>II квартал</t>
  </si>
  <si>
    <t>III квартал</t>
  </si>
  <si>
    <t>IV квартал</t>
  </si>
  <si>
    <t>Годовые назначения</t>
  </si>
  <si>
    <t>00010000000000000000</t>
  </si>
  <si>
    <t>ДОХОДЫ</t>
  </si>
  <si>
    <t>00010100000000000000</t>
  </si>
  <si>
    <t>НАЛОГИ НА ПРИБЫЛЬ, ДОХОДЫ</t>
  </si>
  <si>
    <t>00010101012020000110</t>
  </si>
  <si>
    <t>Налог на прибыль организаций</t>
  </si>
  <si>
    <t>00010102000010000110</t>
  </si>
  <si>
    <t>Налог на доходы физических лиц</t>
  </si>
  <si>
    <t>00010500000000000000</t>
  </si>
  <si>
    <t>НАЛОГИ НА СОВОКУПНЫЙ ДОХОД</t>
  </si>
  <si>
    <t>00010501000010000110</t>
  </si>
  <si>
    <t>Налог, взимаемый в связи с применением упрощенной системы налогообложения</t>
  </si>
  <si>
    <t>00010502000020000110</t>
  </si>
  <si>
    <t>Единый налог на вмененный доход для отдельных видов деятельности</t>
  </si>
  <si>
    <t>00010503000010000110</t>
  </si>
  <si>
    <t>Единый сельскохозяйственный налог</t>
  </si>
  <si>
    <t>00010600000000000000</t>
  </si>
  <si>
    <t>НАЛОГИ НА ИМУЩЕСТВО</t>
  </si>
  <si>
    <t>00010601000040000110</t>
  </si>
  <si>
    <t>Налог на имущество физических лиц</t>
  </si>
  <si>
    <t>00010602000020000110</t>
  </si>
  <si>
    <t>Налог на имущество организаций</t>
  </si>
  <si>
    <t>00010606000040000110</t>
  </si>
  <si>
    <t>Земельный налог</t>
  </si>
  <si>
    <t>00010800000000000000</t>
  </si>
  <si>
    <t>ГОСУДАРСТВЕННАЯ ПОШЛИНА</t>
  </si>
  <si>
    <t>00010803000010000110</t>
  </si>
  <si>
    <t>Государственная пошлина по делам,рассматриваемым в судах общей юрисдикции,мировыми судьями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</si>
  <si>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</si>
  <si>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</si>
  <si>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00010807140010000110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</si>
  <si>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</si>
  <si>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00010807150010000110</t>
  </si>
  <si>
    <t xml:space="preserve">Государственная пошлина за выдачу разрешения на установку рекламной конструкции 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</si>
  <si>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</si>
  <si>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</si>
  <si>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</si>
  <si>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</si>
  <si>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</si>
  <si>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 xml:space="preserve">Доходы от сдачи в аренду имущества, находящегося в государственной и муниципальной собственности </t>
  </si>
  <si>
    <t>00011105010040000120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</si>
  <si>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</si>
  <si>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</si>
  <si>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</si>
  <si>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00011105034040000120</t>
  </si>
  <si>
    <t>Доходы от сдачи в аренду имущества, находящегося в оперативном управлении городских округов и созданных ими учреждений (за исключением имущества муниципальных автономных учреждений)</t>
  </si>
  <si>
    <t>00011105034041300120</t>
  </si>
  <si>
    <t>Доходы от сдачи в аренду имущества, находящегося в оперативном управлении учреждений образования</t>
  </si>
  <si>
    <t>00011105034041400120</t>
  </si>
  <si>
    <t>Доходы от сдачи в аренду имущества, находящегося в оперативном управлении учреждений  здравоохранения</t>
  </si>
  <si>
    <t>00011105034041600120</t>
  </si>
  <si>
    <t>Доходы от сдачи в аренду имущества, находящегося в оперативном управлении учреждений культуры</t>
  </si>
  <si>
    <t>00011105034041610120</t>
  </si>
  <si>
    <t>Доходы от сдачи в аренду имущества, находящегося в оперативном управлении учреждений  ЦКД "Апрель"</t>
  </si>
  <si>
    <t>00011107000000000120</t>
  </si>
  <si>
    <t>Платежи от государственных и муниципальных унитарных предприятий</t>
  </si>
  <si>
    <t>00011107014040000120</t>
  </si>
  <si>
    <t>Доходы от перечисления части прибыли,остающейся после уплаты налогов и иных обязательных платежей муниц.унитарных предприятий,созданных городскими округами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</si>
  <si>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</si>
  <si>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</si>
  <si>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00011109044040701120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</si>
  <si>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казенных)(плата за найм жилых помещений)</t>
  </si>
  <si>
    <t>0001110904404710120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</si>
  <si>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казенных)(возмещение выпадающих доходов от предоставления льгот и субсидий по плате за найм жилых помещений)</t>
  </si>
  <si>
    <t>00011109044041100120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</si>
  <si>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казенных)(плата за установку и эксплуатацию рекламных конструкций,присоединенных к недвижимому имуществу)</t>
  </si>
  <si>
    <t>00011109044041200120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</si>
  <si>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казенных)(аренда имущества,находящегося в собственности городского округа)</t>
  </si>
  <si>
    <t>00011200000000000000</t>
  </si>
  <si>
    <t>ПЛАТЕЖИ ПРИ ПОЛЬЗОВАНИИ ПРИРОДНЫМИ РЕСУРСАМИ</t>
  </si>
  <si>
    <t>00011201000010000120</t>
  </si>
  <si>
    <t>Плата за неготивное воздействие на окружающую среду</t>
  </si>
  <si>
    <t>00011300000000000000</t>
  </si>
  <si>
    <t>ДОХОДЫ ОТ ОКАЗАНИЯ ПЛАТНЫХ УСЛУГ И КОМПЕНСАЦИИ ЗАТРАТ ГОСУДАРСТВА</t>
  </si>
  <si>
    <t>00011303040040000130</t>
  </si>
  <si>
    <t>Прочие доходы от оказания платных услуг получателями средств бюджетов городских округов и  компенсации затрат бюджетов городских округов</t>
  </si>
  <si>
    <t>00011400000000000000</t>
  </si>
  <si>
    <t>ДОХОДЫ ОТ ПРОДАЖИ МАТЕРИАЛЬНЫХ И НЕМАТЕРИАЛЬНЫХ АКТИВОВ</t>
  </si>
  <si>
    <t>00011402030040000410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</si>
  <si>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имуществу)</t>
  </si>
  <si>
    <t>00011406012040000430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</si>
  <si>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</si>
  <si>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</si>
  <si>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</si>
  <si>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00011600000000000000</t>
  </si>
  <si>
    <t>ШТРАФЫ, САНКЦИИ, ВОЗМЕЩЕНИЕ УЩЕРБА</t>
  </si>
  <si>
    <t>00011603000000000140</t>
  </si>
  <si>
    <t xml:space="preserve">Денежные взыскания (штрафы) за нарушение законодательства о налогах и сборах </t>
  </si>
  <si>
    <t>00011606000010000140</t>
  </si>
  <si>
    <t xml:space="preserve">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</si>
  <si>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00011608000010000140</t>
  </si>
  <si>
    <t>Приложение № 10</t>
  </si>
  <si>
    <t>к Изменениям в Бюджет Петропавловск-Камчатского</t>
  </si>
  <si>
    <t xml:space="preserve">                      Приложение № 12</t>
  </si>
  <si>
    <t>к Бюджету Петропавловск-Камчатского</t>
  </si>
  <si>
    <t>06.12.2007 № 149-нд</t>
  </si>
  <si>
    <t xml:space="preserve">Расходы </t>
  </si>
  <si>
    <t xml:space="preserve"> на инвестиционные мероприятия</t>
  </si>
  <si>
    <t>Петропавловск-Камчатского городского округа</t>
  </si>
  <si>
    <t xml:space="preserve">на 2008 год </t>
  </si>
  <si>
    <t>тыс. руб.</t>
  </si>
  <si>
    <t>№ п\п</t>
  </si>
  <si>
    <t>За счет средств городского бюджета</t>
  </si>
  <si>
    <t xml:space="preserve">За счет средств краевого бюджета </t>
  </si>
  <si>
    <t>За счет средств федерального бюджета</t>
  </si>
  <si>
    <t>Итого</t>
  </si>
  <si>
    <t>I</t>
  </si>
  <si>
    <t>КОММУНАЛЬНОЕ СТРОИТЕЛЬСТВО</t>
  </si>
  <si>
    <t>ФЦП "Жилище" на 2002-2010 годы (второй этап), (мероприятия, входящие в реализацию национального приоритетного проекта "Доступное комфортное жилье-гражданам России")  всего:</t>
  </si>
  <si>
    <t xml:space="preserve"> 1.1.</t>
  </si>
  <si>
    <t xml:space="preserve">Подпрограмма "Модернизация объектов коммунальной инфраструктуры " </t>
  </si>
  <si>
    <t xml:space="preserve"> 1.1.1</t>
  </si>
  <si>
    <t xml:space="preserve">Реконструкция канализационного коллектора по пр. Рыбаков </t>
  </si>
  <si>
    <t xml:space="preserve">  - реконструкция дорожного покрытия</t>
  </si>
  <si>
    <t xml:space="preserve">  - наружные сети водопровода</t>
  </si>
  <si>
    <t>1.1.2.</t>
  </si>
  <si>
    <t>Реконструкция РУ-6 насосная станция "Моховая"</t>
  </si>
  <si>
    <t>1.2.</t>
  </si>
  <si>
    <t>Подпрограмма "Модернизация объектов коммунальной инфраструктуры", мероприятия по переселению граждан из жилищного фонда, признанного непригодным для проживания или с высоким уровнем износа ( более 70%)"</t>
  </si>
  <si>
    <t>1.2.1.</t>
  </si>
  <si>
    <t xml:space="preserve"> -Группа жилых домов для малосемейных в квартале 115-А в г. Петропавловске-Камчатском</t>
  </si>
  <si>
    <t>1.2.2.</t>
  </si>
  <si>
    <t xml:space="preserve"> -Группа жилых домов для малосемейных в квартале 115-А в г. Петропавловске-Камчатском (проектные работы 2 очередь)</t>
  </si>
  <si>
    <t>1.3.</t>
  </si>
  <si>
    <t>1.3.1.</t>
  </si>
  <si>
    <t xml:space="preserve"> - Группа жилых домов в квартале 110 в г.Петропавловске-Камчатском (инженерные сети)</t>
  </si>
  <si>
    <t xml:space="preserve">   в том числе: погашение кредиторской задолженности по муниципальным контрактам за 2007 год</t>
  </si>
  <si>
    <t>1.3.2.</t>
  </si>
  <si>
    <t xml:space="preserve"> - Группа жилых домов в квартале 115 в г.Петропавловске-Камчатском </t>
  </si>
  <si>
    <t>Перевод котельной по ул. Батарейная в режим работы ЦТП (погашение кредиторской задолженнности по контрактам 2007 г.)</t>
  </si>
  <si>
    <t>Тепловые сети от ул. Максутова до ЦТП по ул.Лениградской в г. Петропавловске-Камчатском</t>
  </si>
  <si>
    <t>БЛАГОУСТРОЙСТВО</t>
  </si>
  <si>
    <t>2.1.</t>
  </si>
  <si>
    <t>Обустройство мест захоронения в восточной части в г. Петропавловске-Камчатском</t>
  </si>
  <si>
    <t>в том числе погашение кредиторской задолженности по муниципальным контрактам за 2007 год</t>
  </si>
  <si>
    <t>2.2.</t>
  </si>
  <si>
    <t>Реконструкция подпорной стенки и прилегающей к ней лестницы по ул.Рябиковская, 6</t>
  </si>
  <si>
    <t>2.3.</t>
  </si>
  <si>
    <t>Корректировка ПДП в районе ул.Степная- ул.Стеллера (малоэтажная застройка) в г.Петропавловске-Камчатском</t>
  </si>
  <si>
    <t>2.4.</t>
  </si>
  <si>
    <t xml:space="preserve">Проектирование дорог всего, </t>
  </si>
  <si>
    <t xml:space="preserve">       в том числе:</t>
  </si>
  <si>
    <t>2.4.1.</t>
  </si>
  <si>
    <t xml:space="preserve">  -Реконструкция Площади Ленина </t>
  </si>
  <si>
    <t xml:space="preserve">   в том числе погашение кредиторской задолженности по изыскательским работам в районе Култучного озера</t>
  </si>
  <si>
    <t>2.4.2.</t>
  </si>
  <si>
    <t xml:space="preserve">  -Магистраль общегородского значения в районе 10 км - ул. Абеля </t>
  </si>
  <si>
    <t>2.4.3.</t>
  </si>
  <si>
    <t xml:space="preserve">  -Дорога по ул.Владивостокской от д.35 до пересечения с ул.Карьерной </t>
  </si>
  <si>
    <t>2.4.4.</t>
  </si>
  <si>
    <t xml:space="preserve">  -Магистраль общегородского значения в районе 10 км - Сероглазка - 8 км в г. П-Камчатском</t>
  </si>
  <si>
    <t>2.4.5.</t>
  </si>
  <si>
    <t xml:space="preserve">  -Магистраль общегородского значения от II кольца до ул. Кавказская включая ул. Ломоносова в г. П-Камчатском</t>
  </si>
  <si>
    <t>2.4.6.</t>
  </si>
  <si>
    <t xml:space="preserve">  -Магистраль общегородского значения от поста ГАИ до ул. Академика Королева с развязкой в микрорайоне Северо-Восток</t>
  </si>
  <si>
    <t>2.4.7.</t>
  </si>
  <si>
    <t xml:space="preserve">  -Магистраль общегородского значения  от ул. Автомобилистов- п. Сероглазка-ул. Мишенная</t>
  </si>
  <si>
    <t>2.4.8.</t>
  </si>
  <si>
    <t xml:space="preserve">  -Транспортная развязка  в районе КП и участка общегородской магистрали в районе стадиона «Спартак» </t>
  </si>
  <si>
    <t>ЖИЛИЩНОЕ СТРОИТЕЛЬСТВО</t>
  </si>
  <si>
    <t>3.1.</t>
  </si>
  <si>
    <t xml:space="preserve"> Проектные работы по сейсмоусилению жилых домов</t>
  </si>
  <si>
    <t>ЗДРАВООХРАНЕНИЕ и ФИЗИЧЕСКАЯ КУЛЬТУРА</t>
  </si>
  <si>
    <t>4.1.</t>
  </si>
  <si>
    <t>Поликлиника № 2 по ул.Индустриальная</t>
  </si>
  <si>
    <t>4.2.</t>
  </si>
  <si>
    <t>Станция скорой медицинской помощи</t>
  </si>
  <si>
    <t>4.3.</t>
  </si>
  <si>
    <t>Физкультурно-оздоровительный комплекс по пр.Циолковского</t>
  </si>
  <si>
    <t>КОРРЕКТИРОВКА ГЕНПЛАНА г. ПЕТРОПАВЛОВСКА-КАМЧАТСКОГО</t>
  </si>
  <si>
    <t>ОБРАЗОВАНИЕ</t>
  </si>
  <si>
    <t>6.1.</t>
  </si>
  <si>
    <t>Сейсмоусиление школы № 10 по ул.Садовая, 6а в г. Петропавловске-Камчатском</t>
  </si>
  <si>
    <t>6.2.</t>
  </si>
  <si>
    <t>Сейсмоусиление школы № 4  по ул.Партизанская в г. Петропавловске-Камчатском</t>
  </si>
  <si>
    <t>6.3.</t>
  </si>
  <si>
    <t xml:space="preserve">Детский ясли-сад в микрорайоне "А" СВЧ (проектные работы) </t>
  </si>
  <si>
    <t>6.4.</t>
  </si>
  <si>
    <t>Проектные работы по сейсмоусилению школ</t>
  </si>
  <si>
    <t>6.5.</t>
  </si>
  <si>
    <t>Проектные работы по сейсмоусилению детских садов</t>
  </si>
  <si>
    <t>6.6.</t>
  </si>
  <si>
    <t>Сейсмоусиление д/сада № 35 по ул.Кутузова (погашение кредиторской задолженности по муниципальным контрактам за 2007 год)</t>
  </si>
  <si>
    <t>7.</t>
  </si>
  <si>
    <t>Реконструкция здания кинотеатра «Океан» под архив по ул. Океанская, 91 (погашение кредиторской задолженности по муниципальным контрактам за 2007 г.)</t>
  </si>
  <si>
    <t xml:space="preserve">ВСЕГО </t>
  </si>
  <si>
    <t xml:space="preserve">Денежные взыскания (штрафы) за административные правонарушения в области гос. регулирования производства и оборота этилового спирта, алкогольной и спиртосодержащей продукции </t>
  </si>
  <si>
    <t>00011618040040000140</t>
  </si>
  <si>
    <t>Денежные взыскания (штрафы) за нарушение бюджетного законодательства (в части бюджетов городских округов)</t>
  </si>
  <si>
    <t>00011621040040000140</t>
  </si>
  <si>
    <t>Денежные взыскания (штрафы) и иные суммы, взыскиваемые с лиц, виновных в совершении преступлений, и в возмещение ущерба имуществу,зачисляемые в бюджеты городских округов</t>
  </si>
  <si>
    <t>00011623000000000140</t>
  </si>
  <si>
    <t>Доходы от возмещения ущерба при возникновении страховых случаев</t>
  </si>
  <si>
    <t>00011625000010000140</t>
  </si>
  <si>
    <t>Денежные взыскания (штрафы) за нарушение законодательства о недрах,  об  особо  охраняемых  природных  территориях,  об охране и использовании  животного  мира,  об  экологической экспертизе, в области охраны окружающей  среды,  земельного законодательства,лесного законодательства,водного законодательства</t>
  </si>
  <si>
    <t>00011627000010000140</t>
  </si>
  <si>
    <t>Денежные взыскания (штрафы) за нарушение Федерального закона "О пожарной безопасности"</t>
  </si>
  <si>
    <t>00011628000010000140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</si>
  <si>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</si>
  <si>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00011630000010000140</t>
  </si>
  <si>
    <t>Денежные взыскания (штрафы) за административные правонарушения в области дорожного движения</t>
  </si>
  <si>
    <t>00011633040040000140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</si>
  <si>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</si>
  <si>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00011690040040000140</t>
  </si>
  <si>
    <t>Прочие поступления от денежных взысканий (штрафов) и иных сумм в возмещение ущерба,зачисляемые в бюджеты городских округов</t>
  </si>
  <si>
    <t>00011700000000000000</t>
  </si>
  <si>
    <t>ПРОЧИЕ НЕНАЛОГОВЫЕ ДОХОДЫ</t>
  </si>
  <si>
    <t>00011705040040000180</t>
  </si>
  <si>
    <t xml:space="preserve">Прочие неналоговые доходы 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</si>
  <si>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</si>
  <si>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</si>
  <si>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</si>
  <si>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</si>
  <si>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00020202000040000151</t>
  </si>
  <si>
    <t>Субсидии бюджетам субъектов Российской Федерации и муниципальных образований (межбюджетные субсидии)</t>
  </si>
  <si>
    <t>00020203000040000151</t>
  </si>
  <si>
    <t xml:space="preserve">Субвенции бюджетам субъектов Российской Федерации и муниципальных образований </t>
  </si>
  <si>
    <t>00020204000040000151</t>
  </si>
  <si>
    <t>Прочие безвозмездные трансферты,предаваемые бюджетам городских округов</t>
  </si>
  <si>
    <t>00020700000000000180</t>
  </si>
  <si>
    <t>ПРОЧИЕ БЕЗВОЗМЕЗДНЫЕ ПОСТУПЛЕНИЯ</t>
  </si>
  <si>
    <t>00020704000040000180</t>
  </si>
  <si>
    <t xml:space="preserve">Прочие безвозмездные поступления в бюджеты городских округов </t>
  </si>
  <si>
    <t>Итого:</t>
  </si>
  <si>
    <t>Приложение 4</t>
  </si>
  <si>
    <t>к бюджету Петропавловск - Камчатского</t>
  </si>
  <si>
    <t>к Изменениям в Бюджет Петропавловск - Камчатского</t>
  </si>
  <si>
    <t>к Изменениям в Бюджета Петропавловск-Камчатского</t>
  </si>
  <si>
    <t>от 06.12.2007  № 149-нд</t>
  </si>
  <si>
    <t xml:space="preserve">Источники финансирования дефицита </t>
  </si>
  <si>
    <t>бюджета Петропавловск-Камчатского городского  округа на 2008 год</t>
  </si>
  <si>
    <t>в тыс. рублей</t>
  </si>
  <si>
    <t>Код бюджетной классификации РФ</t>
  </si>
  <si>
    <t>Наименование источника финансирования дефицита</t>
  </si>
  <si>
    <t xml:space="preserve">Годовой объем </t>
  </si>
  <si>
    <t>Отклонение плана</t>
  </si>
  <si>
    <t xml:space="preserve">I квартал </t>
  </si>
  <si>
    <t xml:space="preserve">II квартал </t>
  </si>
  <si>
    <t xml:space="preserve">III квартал </t>
  </si>
  <si>
    <t xml:space="preserve">IV квартал </t>
  </si>
  <si>
    <t>ИТОГО  ДОХОДОВ:</t>
  </si>
  <si>
    <t>РАСХОДЫ</t>
  </si>
  <si>
    <t>ДЕФИЦИТ</t>
  </si>
  <si>
    <t>Источники финансирования дефицита  бюджета:</t>
  </si>
  <si>
    <t>01 02 00 00 00 0000 000</t>
  </si>
  <si>
    <t>Кредиты кредитных организаций в валюте Российской Федерации</t>
  </si>
  <si>
    <t xml:space="preserve"> 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</si>
  <si>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</si>
  <si>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</si>
  <si>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</si>
  <si>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</si>
  <si>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</si>
  <si>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</si>
  <si>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кредитов, полученных от кредитных организаций бюджетами городских округов в валюте Российской Федерации</t>
  </si>
  <si>
    <t>в т.ч. Кредиты прошлых лет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</si>
  <si>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</si>
  <si>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</si>
  <si>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</si>
  <si>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</si>
  <si>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</si>
  <si>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</si>
  <si>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</si>
  <si>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</si>
  <si>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</si>
  <si>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субъектов Российской Федерации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</si>
  <si>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</si>
  <si>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</si>
  <si>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</si>
  <si>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</si>
  <si>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</si>
  <si>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</si>
  <si>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01 05 02 01 04 0000 610</t>
  </si>
  <si>
    <t>Уменьшение прочих остатков денежных средств бюджетов субъектов Российской Федерации</t>
  </si>
  <si>
    <t xml:space="preserve"> 01 06 01 00 00 0000 000</t>
  </si>
  <si>
    <t>Акции и иные формы участия в капитале, находящиеся в государственной и муниципальной собственности</t>
  </si>
  <si>
    <t>01 06 01 00 04 0000 630</t>
  </si>
  <si>
    <t>Средства от продажи акций и иных форм участия в капитале, находящихся в  муниципальной собственности</t>
  </si>
  <si>
    <t>Приложение 5</t>
  </si>
  <si>
    <t>к изменениям в бюджет Петропавловск - Камчатского</t>
  </si>
  <si>
    <t>от 06.12.2007 № 149-НД</t>
  </si>
  <si>
    <t>Расходы бюджета Петропавловск-Камчатского городского округа по разделам функциональной классификации на 2008 год</t>
  </si>
  <si>
    <t>Наименование</t>
  </si>
  <si>
    <t>Раздел, подраздел</t>
  </si>
  <si>
    <t>Целевая статья</t>
  </si>
  <si>
    <t>Вид расходов</t>
  </si>
  <si>
    <t>Квартал I</t>
  </si>
  <si>
    <t>1 Квартал</t>
  </si>
  <si>
    <t>2 Квартал</t>
  </si>
  <si>
    <t xml:space="preserve">3 Квартал </t>
  </si>
  <si>
    <t xml:space="preserve">4 Квартал </t>
  </si>
  <si>
    <t>Годовой объем ассигнований в тыс.руб.</t>
  </si>
  <si>
    <t>Отклонение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</si>
  <si>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</si>
  <si>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</si>
  <si>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</si>
  <si>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Глава муниципального образования</t>
  </si>
  <si>
    <t>Глава Петропавловск-Камчатского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</si>
  <si>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</si>
  <si>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</si>
  <si>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 xml:space="preserve">Городская Дума Петропавловск-Камчатского городского округа 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</si>
  <si>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</si>
  <si>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</si>
  <si>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</si>
  <si>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</si>
  <si>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Петропавловск-Камчатского городского округа</t>
  </si>
  <si>
    <t>Субвенция на выполнение госполномочий Камчатского края по материально-техническому и организационному обеспечению деятельности административных комиссий</t>
  </si>
  <si>
    <t>Аппарат администрации Петропавловск-Камчатского городского округа</t>
  </si>
  <si>
    <t>Комитет городского хозяйства Петропавловск-Камчатского городского округа</t>
  </si>
  <si>
    <t>Комиссия по делам несовершеннолетних и защите их прав(за счет средств краевого бюджета)</t>
  </si>
  <si>
    <t>Департамент социального развития Петропавловск-Камчатского городского округа</t>
  </si>
  <si>
    <t>Комитет по управлению имуществом Петропавловск-Камчатского городского округа</t>
  </si>
  <si>
    <t>Субвенция  в целях организации и осуществления деятельности по опеке и попечительству несовершеннолетних граждан(средства краевого бюджета-управление)</t>
  </si>
  <si>
    <t>Субвенция на выполнение госполномочий по организации и осуществлению деятельности по опеке и попечительству,в части совершеннолетних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</si>
  <si>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</si>
  <si>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</si>
  <si>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</si>
  <si>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Петропавловск-Камчатского городского округа</t>
  </si>
  <si>
    <t>Департамент экономической и бюджетной политики администрации Петропавловск-Камчатского городского округа</t>
  </si>
  <si>
    <t>Руководитель контрольно-счетной палаты муниципального образования и его заместители</t>
  </si>
  <si>
    <t>Руководитель Контрольно-счетной палаты</t>
  </si>
  <si>
    <t>Обеспечение проведения выборов и референдумов</t>
  </si>
  <si>
    <t>Проведение выборов и референдумов</t>
  </si>
  <si>
    <t>Проведение выборов 2 декабря 2007 года  депутатов Городской Думы 4 созыва Петропавловск-Камчатского  городского округа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</si>
  <si>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</si>
  <si>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</si>
  <si>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</si>
  <si>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Кредитный договор с Международной финансовой корпорацией от 27.12.2007года</t>
  </si>
  <si>
    <t>Прочие кредитные договоры</t>
  </si>
  <si>
    <t>Резервные фонды</t>
  </si>
  <si>
    <t>Резервные фонды местных администраций</t>
  </si>
  <si>
    <t>Расходы за счет средств, выделенных из резервного фонда органа местного самоуправления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</si>
  <si>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</si>
  <si>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</si>
  <si>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</si>
  <si>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№ 63-нд</t>
  </si>
  <si>
    <t>04.09.2008 № 63-нд</t>
  </si>
  <si>
    <t xml:space="preserve">         от  04.09.2008  № 63-нд </t>
  </si>
  <si>
    <r>
      <t>от 04.09.2008  № 63-нд</t>
    </r>
    <r>
      <rPr>
        <u val="single"/>
        <sz val="11"/>
        <rFont val="Times New Roman"/>
        <family val="1"/>
      </rPr>
      <t xml:space="preserve"> </t>
    </r>
  </si>
  <si>
    <t>04.09.2008   № 63-нд</t>
  </si>
  <si>
    <t>Расходы на осуществление мероприятий, связанных с организацией товариществ собственников жилья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</si>
  <si>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</si>
  <si>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</si>
  <si>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</si>
  <si>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Страхование отдельных категорий муниципальных служащих</t>
  </si>
  <si>
    <t>Ввполнение функций органами местного самоуправления(исполнение решений суда)</t>
  </si>
  <si>
    <t>Ремонт высвобождаемого жилого фонда</t>
  </si>
  <si>
    <t>Возмещение расходов в связи с отсутствием нанимателя</t>
  </si>
  <si>
    <t>Гранты для поддержки общественных инициатив</t>
  </si>
  <si>
    <t>Текущий ремонт зданий администрации</t>
  </si>
  <si>
    <t>Капитальный ремонт здания МУ "Единая дежурная диспетчерская служба"</t>
  </si>
  <si>
    <t>Городские инвестиционные мероприятия - объекты администрации  МУ "Петропавловск-Камчатский городской архив"</t>
  </si>
  <si>
    <t>Проведение ликвидационных  и реорганизационных мероприятий</t>
  </si>
  <si>
    <t>Взносы в ассоциации городов и регионов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</si>
  <si>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</si>
  <si>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</si>
  <si>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Учреждения по обеспечению хозяйственного обслуживания(транспортный и хозяйственный отделы)</t>
  </si>
  <si>
    <t>МУ "Управление жилищно-коммунального хозяйства"</t>
  </si>
  <si>
    <t>МУ "Расчетно-кассовый центр по жилищно-коммунальному хозяйству г.Петропавловска-Камчатского"</t>
  </si>
  <si>
    <t>МУ "Управление благоустройства г.Петропавловска-Камчатского"</t>
  </si>
  <si>
    <t>Погашение кредиторской задолженности РКЦ</t>
  </si>
  <si>
    <t>МУ"Управление транспорта и дорожного хозяйства"</t>
  </si>
  <si>
    <t>МУ"Управление капитального строительства и ремонта"</t>
  </si>
  <si>
    <t>МУ"Централизованная бухгалтерия"</t>
  </si>
  <si>
    <t>МУ"Долговой центр"</t>
  </si>
  <si>
    <t>МУ"Единая дежурно-диспетчерская служба"</t>
  </si>
  <si>
    <t xml:space="preserve">Возмещение расходов РКЦ по расчету и начислению субсидий на оплату жилого помещения и коммунальных услуг   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</si>
  <si>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</si>
  <si>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</si>
  <si>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</si>
  <si>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Дворцы и дома культуры, другие учреждения культуры и средств массовой информации</t>
  </si>
  <si>
    <t>МУ "Петропавловск-Камчатский городской архив"</t>
  </si>
  <si>
    <t>Целевые программы муниципальных образований</t>
  </si>
  <si>
    <t>Долгосрочная целевая программа "Электронный Петропавловск-Камчатский (2006-2010 годы)"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</si>
  <si>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</si>
  <si>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</si>
  <si>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</si>
  <si>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</si>
  <si>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Частичное покрытие расходов на ликвидацию последствий сильных дождей со шквалистым ветром,прошедших в ноябре 2006 года(распоряжение Правительства РФ от 10.04.2007 №411-р),за счет остатка средств федерального бюджета на 01.01.08г</t>
  </si>
  <si>
    <t>Долгосрочная муниципальная целевая программа "Совершенствование защиты населения и территорий от чрезвычайных ситуаций природного и техногенного характера в Петропавловск-Камчатском городском округе на 2008-2010 годы"</t>
  </si>
  <si>
    <t>Другие вопросы в области национальной безопасности и правоохранительной деятельности</t>
  </si>
  <si>
    <t>Долгосрочная целевая программа "Профилактика правонарушений в городе Петропавловске-Камчатском на 2007-2008 гг""</t>
  </si>
  <si>
    <t>Национальная экономика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</si>
  <si>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</si>
  <si>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</si>
  <si>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</si>
  <si>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Компенсация льготной стоимости проездных билетов</t>
  </si>
  <si>
    <t>Компенсация на единичные маршруты</t>
  </si>
  <si>
    <t xml:space="preserve">Погашение кредиторской задолженности перед предприятиями пассажирского транспорта </t>
  </si>
  <si>
    <t>Жилищно - коммунальное хозяйство</t>
  </si>
  <si>
    <t>Жилищное хозяйство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</si>
  <si>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</si>
  <si>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</si>
  <si>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Поддержка жилищного хозяйства</t>
  </si>
  <si>
    <t>Компенсация убытков организациям, предоставляющим населению жилищные услуги по тарифам, не обеспечивающим возмещение издержек</t>
  </si>
  <si>
    <t>Погашение кредиторской задолженности по исполнительным листам</t>
  </si>
  <si>
    <t>Оплата услуг организаций, управляющих жилищным фондом, в связи с неисполнением нанимателей муниципального жилишного фонда обязательств по оплате за содержание и ремонт жилого помещения</t>
  </si>
  <si>
    <t>Капитальный ремонт государственного жилищного фонда, субъектов Российской Федерации и муниципального жилищного фонда</t>
  </si>
  <si>
    <t>Проведение капитального ремонта многоквартирных домов, расходы за счет остатков средств Федерального бюджета на 01.01.2008 г.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</si>
  <si>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</si>
  <si>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 xml:space="preserve">Субсидии в целях софинансирования расходных обязательств муниципальных образований, связанных с проведением капитального ремонта в соответствии со ст. 158 ЖК РФ </t>
  </si>
  <si>
    <t xml:space="preserve">Расходы на проведение капитального ремонта многоквартирного дома № 4 по ул. Терешковой г. Петропавловск-Камчатский за счет средств резервного фонда Правительства Камчатского края 
</t>
  </si>
  <si>
    <t>Региональные целевые программы</t>
  </si>
  <si>
    <t>Программа "Капитальный ремонт многоквартирных домов в Камчатском крае на 2008 год"</t>
  </si>
  <si>
    <t>Коммунальное хозяйство</t>
  </si>
  <si>
    <t>Федеральная целевая программа "Жилище"  на 2002 - 2010 годы</t>
  </si>
  <si>
    <t>Подпрограмма "Модернизация объектов коммунальной инфраструктуры"</t>
  </si>
  <si>
    <t>Подпрограмма "Модернизация объектов коммунальной инфраструктуры"  - Реконструкция канализационного коллектора по пр. Рыбаков в г. Петропавловске-Камчатском, расходы за счет остатка средств федерального бюджета на 01.01.2008 г.</t>
  </si>
  <si>
    <t>Инвестиционнные мероприятия - реконструкция РУ - 6 насосной станции "Моховая"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</si>
  <si>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процентов). Группа жилых домов для малосемейных в квартале 115-А. Приоритетные национальные проекты</t>
  </si>
  <si>
    <t>Подпрограмма "Обеспечение земельных участков коммунальной инфраструктурой в целях жилищного строительства"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</si>
  <si>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</si>
  <si>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</si>
  <si>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убытков организациям, предоставляющим населению услуги теплоснабжения по тарифам, не обеспечивающим возмещение издержек</t>
  </si>
  <si>
    <t>Погашение задолженности по исполнительным листам</t>
  </si>
  <si>
    <t>Оплата услуг организаций, управляющих жилищным фондом, в связи с неисполнением нанимателей муниципального жилищного фонда обязательств по оплате за отопление и горячее водоснабжение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</si>
  <si>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</si>
  <si>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Оплата услуг организаций, управляющих жилищным фондом, в связи с неисполнением нанимателей муниципального жилищного фонда обязательств по оплате за водоснабжение и водоотведение</t>
  </si>
  <si>
    <t>Программа "Реформирование и модернизация жилищно-коммунального комплекса Камчатской области на 2004-2010 годы"</t>
  </si>
  <si>
    <t>Подпрограмма "Энергосбережение"</t>
  </si>
  <si>
    <t>Подпрограмма "Питьевая вода</t>
  </si>
  <si>
    <t>Благоустройство</t>
  </si>
  <si>
    <t>Уличное освещение</t>
  </si>
  <si>
    <t>Уличное освещение магистральных дорог</t>
  </si>
  <si>
    <t>Уличное освещение внутриквартальных дорог</t>
  </si>
  <si>
    <t>Модернизация и развитие сетей уличного освещения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</si>
  <si>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</si>
  <si>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Содержание объектов внешнего благоустройства</t>
  </si>
  <si>
    <t>Содержание придомовых территорий и внутриквартальных дорог</t>
  </si>
  <si>
    <t>Содержание технических средств регулирования дорожного движения</t>
  </si>
  <si>
    <t>Ремонт магистральных дорог</t>
  </si>
  <si>
    <t>Ремонт внутриквартальных дорог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</si>
  <si>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</si>
  <si>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</si>
  <si>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</si>
  <si>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Капитальный ремонт объектов благоустройства</t>
  </si>
  <si>
    <t>Городская долгосрочная целевая программа "Профилактика употребления психоактивных веществ (ПАВ) в молодёжной среде на 2006-2008 годы"</t>
  </si>
  <si>
    <t>Долгосрочная муниципальная целевая программа модернизации и развития сетей наружного освещения Петропавловск-Камчатского городского округа на 2008-2012 гг.</t>
  </si>
  <si>
    <t>Образование</t>
  </si>
  <si>
    <t>Дошкольное образование</t>
  </si>
  <si>
    <t>Детские дошкольные учреждения</t>
  </si>
  <si>
    <t>Детские дошкольные учреждения - книгоиздательская продукция (собственные средства)</t>
  </si>
  <si>
    <t>Детские дошкольные учреждения - 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(за счёт средств краевого бюджета)</t>
  </si>
  <si>
    <t xml:space="preserve">Мероприятия по противопожарной безопасности детских дошкольных учреждений </t>
  </si>
  <si>
    <t>Капитальный ремонт детских дошкольных учреждений</t>
  </si>
  <si>
    <t>Текущий ремонт детских дошкольных учреждений</t>
  </si>
  <si>
    <t>Общее образование</t>
  </si>
  <si>
    <t>Школы - детские сады, школы начальные, неполные средние и средние</t>
  </si>
  <si>
    <t>Школы - книгоиздательская продукция (собственные средства)</t>
  </si>
  <si>
    <t>Субвенция на обеспечение государ. гарантий прав граждан на получение общедоступного и бесплатного дошкольного, общего образования, а также дополнит. образ. в общеобразовательных учр-ях (за счёт средств краевого бюджета)</t>
  </si>
  <si>
    <t>Школы - поощрение учителей, участвовавших в конкурсе "Лучший учитель года"</t>
  </si>
  <si>
    <t>Школы - поощрение учреждений, внедряющих инновационные образовательные программы</t>
  </si>
  <si>
    <t>Мероприятия по противопожарной безопасности школ - детских садов, школ начальных, неполных средних и средних</t>
  </si>
  <si>
    <t>Капитальный ремонт школ-детских садов, школ начальных, неполных средних и средних</t>
  </si>
  <si>
    <t>Текущий ремонт школ-детских садов, школ начальных, неполных средних и средних</t>
  </si>
  <si>
    <t>Приобретение мебели для школ за счёт средств городского бюджета</t>
  </si>
  <si>
    <t>Субвенция на обеспечение государ. гарантий прав граждан на получение общедоступного и бесплатного дошкольного, общего образования, а также дополнит. образ. в общеобразовательных учр-ях (за счёт средств краевого бюджета) - приобретение сетевого оборудования</t>
  </si>
  <si>
    <t>Учреждения по внешкольной работе с детьми</t>
  </si>
  <si>
    <t>Учреждения по внешкольной работе с детьми (ДМШ)</t>
  </si>
  <si>
    <t>Учреждения по внешкольной работе с детьми (Образование)</t>
  </si>
  <si>
    <t>ДМШ - книгоиздательская продукция (собственные средсва)</t>
  </si>
  <si>
    <t>Образование - книгоиздательская продукция (собственные средства)</t>
  </si>
  <si>
    <t>ДМШ - 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(за счёт средств краевого бюджета)</t>
  </si>
  <si>
    <t>Образование - 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(за счёт средств краевого бюджета)</t>
  </si>
  <si>
    <t>Мероприятия по противопожарной безопасности учреждений по внешкольной работе с детьми</t>
  </si>
  <si>
    <t>Капитальный ремонт учреждений по внешкольной работе с детьми</t>
  </si>
  <si>
    <t>Текущий ремонт учреждений по внешкольной работе с детьми (ДМШ)</t>
  </si>
  <si>
    <t>Детские дома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</si>
  <si>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соц. поддерж. детей-сирот в спец. (коррекц.) образоват. учр., образоват. учр. для детей-сирот (детские дома - за счёт средств краевого бюджета)</t>
  </si>
  <si>
    <t>Мероприятия по противопожарной безопасности детских домов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</si>
  <si>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соц. поддерж. детей-сирот в спец. (коррекц.) образоват. учр., образоват. учр. для детей-сирот ( текущий ремонт - детские дома - за счёт средств краевого бюджета)</t>
  </si>
  <si>
    <t>Капитальный ремонт детских домов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</si>
  <si>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соц. поддерж. детей-сирот в спец. (коррекц.) образоват. учр., образоват. учр. для детей-сирот ( снегоочистка - детские дома - за счёт средств краевого бюджета)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</si>
  <si>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соц. поддерж. детей-сирот в спец. (коррекц.) образоват. учр., образоват. учр. для детей-сирот (детские дома - за счёт средств краевого бюджета) - приобретение сетевого оборудования</t>
  </si>
  <si>
    <t>Капитальный ремонт здания детского дома № 4 для детей-сирот и детей, оставшихся без попечения родителей (распоряжение от 14.07.07 № 393-рп), за счет остатка средств федерального бюджета на 01.01.08</t>
  </si>
  <si>
    <t>Специальные (коррекционные) учреждения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</si>
  <si>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соц. поддерж. детей-сирот в спец. (коррекц.) образоват. учр., образоват. учр. для детей-сирот (коррекционные школы - за счёт средств краевого бюджета)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</si>
  <si>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соц. поддерж. детей-сирот в спец. (коррекц.) образоват. учр., образоват. учр. для детей-сирот (капитальный ремонт - коррекционные школы - за счёт средств краевого бюджета)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</si>
  <si>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соц. поддерж. детей-сирот в спец. (коррекц.) образоват. учр., образоват. учр. для детей-сирот (текущий ремонт - коррекционные школы - за счёт средств краевого бюджета)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</si>
  <si>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соц. поддерж. детей-сирот в спец. (коррекц.) образоват. учр., образоват. учр. для детей-сирот (снегоочистка - коррекционные школы - за счёт средств краевого бюджета)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</si>
  <si>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соц. поддерж. детей-сирот в спец. (коррекц.) образоват. учр., образоват. учр. для детей-сирот (Противопожарные мероприятия - коррекционные школы - за счёт средств краевого бюджета)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</si>
  <si>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</si>
  <si>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</si>
  <si>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Субвенция на выплату вознаграждения за выпонение функций классного руководителя пед. работ. муниципаль. образоват. учр. (школы - за счёт средств федерального бюджета)</t>
  </si>
  <si>
    <t>Субвенция на выплату вознаграждения за выпонение функций классного руководителя пед. работ. муниципаль. образоват. учр. (коррекционные школы - за счёт средств федерального бюджета)</t>
  </si>
  <si>
    <t>Субвенция на выплату вознаграждения за выпонение функций классного руководителя пед. работ. муниципаль. образоват. учр. (школы - за счёт средств краевого бюджета)</t>
  </si>
  <si>
    <t>Субвенция на выплату вознаграждения за выпонение функций классного руководителя пед. работ. муниципаль. образоват. учр. (коррекционные школы - за счёт средств краевого бюджета)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</si>
  <si>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</si>
  <si>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</si>
  <si>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</si>
  <si>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Организационно-воспитательная работа с молодежью (выплата городских стипендий)</t>
  </si>
  <si>
    <t>Оплата за обучение студентов</t>
  </si>
  <si>
    <t>Долгосрочная муниципальная целевая программа " Молодёжь Петропавловск-Камчатского городского округа на 2008-2010 годы"</t>
  </si>
  <si>
    <t>Долгосрочная муниципальная целевая программа реабилитации несовершеннолетних, возвратившихся из специальных учебно-воспитательных учреждений закрытого типа и учреждений уголовно-исполнительной системы, на территории Петропавловск-Камчатского городского округа на 2008-2010 годы</t>
  </si>
  <si>
    <t>Долгосрочная муниципальная целевая программа "Временное трудоустройство несовершеннолетних граждан в возрасте от 14 до 18 лет в Петропавловск-Камчатском городском округе на 2008-2010 годы"</t>
  </si>
  <si>
    <t>Другие вопросы в области образования</t>
  </si>
  <si>
    <t>Мероприятия в области образования</t>
  </si>
  <si>
    <t>Внедрение инновационных образовательных программ</t>
  </si>
  <si>
    <t>Внедрение инновационных образовательных программ (за счёт средств краевого бюджета)</t>
  </si>
  <si>
    <t>Методическое обеспечение и информационная поддержка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</si>
  <si>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</si>
  <si>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Долгосрочная целевая программа "Развитие системы образования Петропавловск-Камчатского городского округа на 2006-2010 годы"</t>
  </si>
  <si>
    <t>Долгосрочная муниципальная целевая программа "Поддержка и развитие дополнительного образования в Петропавловск-Камчатском городском округе"</t>
  </si>
  <si>
    <t>Долгосрочная муниципальная целевая программа на период 2008-2010 годы "Здоровые дети"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</si>
  <si>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</si>
  <si>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</si>
  <si>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 - Дома культуры</t>
  </si>
  <si>
    <t>Дворцы и дома культуры, другие учреждения культуры и средств массовой информации - ЦКД "Апрель"</t>
  </si>
  <si>
    <t>Дворцы и дома культуры, другие учреждения культуры и средств массовой информации - ГЦК "Досуг"</t>
  </si>
  <si>
    <t>Дворцы и дома культуры, другие учреждения культуры и средств массовой информации - Городской парк культуры и отдыха</t>
  </si>
  <si>
    <t>Дворцы и дома культуры, другие учреждения культуры и средств массовой информации - Городской оркестр</t>
  </si>
  <si>
    <t>Дворцы и дома культуры, другие учреждения культуры и средств массовой информации - проведение городских культурно-массовых мероприятий</t>
  </si>
  <si>
    <t>Мероприятия по противопожарной безопасности дворцов и домов культуры, других учреждения культуры</t>
  </si>
  <si>
    <t>Капитальный ремонт дворцов и домов культуры, других учреждений культуры</t>
  </si>
  <si>
    <t>Библиотеки</t>
  </si>
  <si>
    <t>Мероприятия по противопожарной безопасности библиотек</t>
  </si>
  <si>
    <t>Капитальный ремонт библиотек</t>
  </si>
  <si>
    <t>Текущий ремонт библиотек</t>
  </si>
  <si>
    <t>Другие вопросы в области культуры, кинематографии, средств массовой информации</t>
  </si>
  <si>
    <t>Управление культуры г.Петропавловска-Камчатского</t>
  </si>
  <si>
    <t>Кредиторская задолженность ликв.упр.образования</t>
  </si>
  <si>
    <t>ДОЦП "Культура Камчатки (2006-2010гг.)"</t>
  </si>
  <si>
    <t>Подпрограмма "Создание условий для формирования и развития культурного пространства в Камчатской области"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</si>
  <si>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</si>
  <si>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</si>
  <si>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</si>
  <si>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 xml:space="preserve">Больницы, клиники, госпитали, медико-санитарные части - мероприятия по противопожарной безопасности 
</t>
  </si>
  <si>
    <t>Капитальный ремонт больниц, клиник, госпиталей, медико-санитарных частей</t>
  </si>
  <si>
    <t>Текущий ремонт больниц, клиник, госпиталей, медико-санитарных частей</t>
  </si>
  <si>
    <t xml:space="preserve">Капитальный ремонт здания городской детской инфекционной больницы (распоряжение от 19.10.07 № 591-рп), за счет остатка средств федерального бюджета на 01.01.08 </t>
  </si>
  <si>
    <t>Поликлиники, амбулатории, диагностические центры</t>
  </si>
  <si>
    <t>Поликлиники, амбулатории, диагностические центры - мероприятия по противопожаной безопасности</t>
  </si>
  <si>
    <t>Родильные дома</t>
  </si>
  <si>
    <t>Мероприятия по противопожарной безопасности родильных домов</t>
  </si>
  <si>
    <t>Капитальный ремонт родильных домов</t>
  </si>
  <si>
    <t>Текущий ремонт родильных домов</t>
  </si>
  <si>
    <t>Амбулаторная помощь</t>
  </si>
  <si>
    <t>Амбулаторная помощь Родильные дома</t>
  </si>
  <si>
    <t>Субвенция на выполнение полномочий по обеспечению полноценным питанием берем.женщин, кормящих матерей, а также детей в возрасте до трех лет, в т.ч. через специальные пункты питания и магазины по заключению врачей (за счет средств краевого бюджета)</t>
  </si>
  <si>
    <t>Капитальный ремонт поликлиник, амбулаторий, диагностических центров</t>
  </si>
  <si>
    <t>Текущий ремонт поликлиник, амбулаторий, диагностических центров</t>
  </si>
  <si>
    <t>Медицинская помощь в дневных стационарах всех типов</t>
  </si>
  <si>
    <t>Медицинская помощь в дневных стационарах Родильные дома</t>
  </si>
  <si>
    <t>Медицинская помощь в дневных стационарах Поликлиники</t>
  </si>
  <si>
    <t xml:space="preserve">Скорая медицинская помощь </t>
  </si>
  <si>
    <t>Станции скорой и неотложной помощи</t>
  </si>
  <si>
    <t>Субвенция на выполнение гос.полномочий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средств из краевого бюджета)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</si>
  <si>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</si>
  <si>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</si>
  <si>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</si>
  <si>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Другие вопросы в области здравоохранения, физической культуры и спорта</t>
  </si>
  <si>
    <t>Учреждения, обеспечивающие предоставление услуг в сфере здравоохранения</t>
  </si>
  <si>
    <t>Капитальный ремонт медавтохозяйства</t>
  </si>
  <si>
    <t>Реализация государственных функций в области здравоохранения, спорта и туризма</t>
  </si>
  <si>
    <t>Субсидия на финансирование текущих расходов МУП"Спартак"</t>
  </si>
  <si>
    <t>Субсидия Лыжная база"Лесная"</t>
  </si>
  <si>
    <t>Дома ребенка</t>
  </si>
  <si>
    <t>Субвенция на выполнение гос. полномочий по предоставлению соц. поддержки детей-сирот и детей, оставшихся без попечения родителей, находящихся в мун.учр.здравоохранения (за счёт средств краевого бюджета)</t>
  </si>
  <si>
    <t>Капитальный ремонт дома ребенка</t>
  </si>
  <si>
    <t>Долгосрочная программа "Поддержка и развитие служб родовспоможения и детства Петропавловск-Камчатского городского округа на период 2006-2008 годы"</t>
  </si>
  <si>
    <t xml:space="preserve">Долгосрочная муниципальная целевая программа "Спортивный Петропавловск 2008-2010" </t>
  </si>
  <si>
    <t>Социальная политика</t>
  </si>
  <si>
    <t>Пенсионное обеспечение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</si>
  <si>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</si>
  <si>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</si>
  <si>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Выплата денежного вознаграждения лицам ,замещающим мун.должности при освобождении их от должности</t>
  </si>
  <si>
    <t>Социальное обслуживание населения</t>
  </si>
  <si>
    <t>Учреждения социального обслуживания населения</t>
  </si>
  <si>
    <t>Субвенция для осуществления госполномочий по социальному обсл. граждан(средства краевого бюджета-содержание Центра)</t>
  </si>
  <si>
    <t>Социальное обеспечение населения</t>
  </si>
  <si>
    <t>Социальная помощь</t>
  </si>
  <si>
    <t>Федеральный закон от 12 января 1996 года № 8-ФЗ "О погребении и похоронном деле"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</si>
  <si>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</si>
  <si>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Обеспечение мер социальной поддержки ветеранов труда и тружеников тыла</t>
  </si>
  <si>
    <t>Обеспечение мер социальной поддержки труженников тыла</t>
  </si>
  <si>
    <t>Мероприятия в области социальной политики</t>
  </si>
  <si>
    <t>Муниципальная социальная поддержка ветеранов Великой Отечественной войны на ремонт жилых помещений</t>
  </si>
  <si>
    <t>Муниципальная социальная поддержка детей-сирот на ремонт жилых помещений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</si>
  <si>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</si>
  <si>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</si>
  <si>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Муниципальная социальная поддержка отдельных категорий граждан при оплате жилого помещения и коммунальных услуг</t>
  </si>
  <si>
    <t>Муниципальная социальная поддержка ветеранов ВОВ при оплате жилого помещения и коммунальных услуг</t>
  </si>
  <si>
    <t>Субвенция для выплаты гражданам адресных субсидий на оплату жилья и комм.услуг (средства краевого бюджета)</t>
  </si>
  <si>
    <t>Услуги УСПН ПКГО  по доставке и перечислению адресных субсидий(средства федерального и краевого бюджетов)</t>
  </si>
  <si>
    <t>Субвенция для выплаты гражданам адресных субсидий на оплату жилого помещения  и коммунальных услуг(средства федерального бюджета)</t>
  </si>
  <si>
    <t>Муниципальная социальная поддержка ветеранов Великой Отечественной Войны на ремонт жилых помещений</t>
  </si>
  <si>
    <t>Долгосрочная муниципальная целевая программа "Обеспечение жильём или улучшение жилищных условий молодых семей в Петропавловск-Камчатском городском округе на 2008-2010 годы"</t>
  </si>
  <si>
    <t>Охрана семьи и детства</t>
  </si>
  <si>
    <t>Федеральный закон от 19 мая 1995 года             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</si>
  <si>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 (средства федерального бюджета)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</si>
  <si>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</si>
  <si>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Субвенция на выплату компенсации части родительской платы за содержание ребенка в мун. образоват.учреждениях </t>
  </si>
  <si>
    <t xml:space="preserve">Услуги УСПН ПКГО по доставке и перечислению компенсации части родительской платы за содержание ребенка в мун.образоват. учреждениях </t>
  </si>
  <si>
    <t>Содержание ребенка в семье опекуна и приемной семье, а также оплата труда приемного родителя</t>
  </si>
  <si>
    <t>Оплата труда приемного родителя(средства краевого бюджета)</t>
  </si>
  <si>
    <t>Выплаты семьям опекунов на содержание подопечных детей(средства краевого бюджета)</t>
  </si>
  <si>
    <t>Другие вопросы в области социальной политики</t>
  </si>
  <si>
    <t>Управление социальной поддержки населения Петропавловск-Камчатского городского округа</t>
  </si>
  <si>
    <t>Субвенция для осуществления госполномочий по соц.обсл.граждан(средства краевого бюджета-управление)</t>
  </si>
  <si>
    <t>Управление социальной поддержки населения (осуществление госполномочий по опеке)</t>
  </si>
  <si>
    <t>Управление социальной поддержки населения(администрирование госполномочий по отделу выплат субсидий- за счет средств федерального и краевого бюджетов)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</si>
  <si>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</si>
  <si>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</si>
  <si>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на частичное софинансирование расходов организаций в размере арендной платы за использование муниципального имущества с учетом налога на добавленную стоимость</t>
  </si>
  <si>
    <t xml:space="preserve">Целевая социальная программа Петропавловск-Камчатского городского округа на 2006-2008 годы (Оказание зубопротезной помощи)  </t>
  </si>
  <si>
    <t>Долгосрочная целевая социальная программа Петропавловск-Камчатского городского округа на 2006-2008 годы</t>
  </si>
  <si>
    <t>Долгосрочная муниципальная целевая программа развития общественных работ в Петропавловск-Камчатском городском округе на 2008-2010годы</t>
  </si>
  <si>
    <t>Межбюджетные трансферты</t>
  </si>
  <si>
    <t>Межбюджетные трансферты бюджетам государственных внебюджетных фондов</t>
  </si>
  <si>
    <t>Территориальная программа обязательного медицинского страхования</t>
  </si>
  <si>
    <t xml:space="preserve">                   ВСЕГО РАСХОДОВ:</t>
  </si>
  <si>
    <t xml:space="preserve">                  </t>
  </si>
  <si>
    <t>\</t>
  </si>
  <si>
    <t>Код бюджетной классификации</t>
  </si>
  <si>
    <t>в том числе:</t>
  </si>
  <si>
    <t>в том числе</t>
  </si>
  <si>
    <t>Код мин-ва, ведом-ва</t>
  </si>
  <si>
    <t>Заработная плата 211</t>
  </si>
  <si>
    <t>Начисления 213</t>
  </si>
  <si>
    <t>Коммунальные услуги 223</t>
  </si>
  <si>
    <t>Увеличение стоимости основных средств 310</t>
  </si>
  <si>
    <t>Выполнение функций бюджетными учреждениями</t>
  </si>
  <si>
    <t>Муниципальное учреждение "Управление капитального строительства и ремонта"</t>
  </si>
  <si>
    <t>ГУП "Камчатская дирекция по строительству"</t>
  </si>
  <si>
    <t>Приложение 7</t>
  </si>
  <si>
    <t xml:space="preserve">к бюджету Петропавловск - Камчатского </t>
  </si>
  <si>
    <t>СВОД РАСХОДОВ</t>
  </si>
  <si>
    <t>финансируемых за счет  дотаций, субвенций и субсидий,  передаваемых из</t>
  </si>
  <si>
    <t xml:space="preserve"> краевого бюджета  в 2008 году </t>
  </si>
  <si>
    <t>Раздел</t>
  </si>
  <si>
    <t>ВСЕГО</t>
  </si>
  <si>
    <t>Комитет по управлению имуществом ПКГО</t>
  </si>
  <si>
    <t xml:space="preserve">МУ "Управление жилищно-коммунального хозяйства </t>
  </si>
  <si>
    <t>Департамент социального развития</t>
  </si>
  <si>
    <t>Управление социальной поддержки населения</t>
  </si>
  <si>
    <t>МУ "Управление капитального строительства и ремонта"</t>
  </si>
  <si>
    <t>Аппарат и  Администрация ПКГО</t>
  </si>
  <si>
    <t>МУ "Управление благоустройства г. Петропавловска-Камчатского"</t>
  </si>
  <si>
    <t>Комиссия по делам несовершеннолетних и защите их прав</t>
  </si>
  <si>
    <t xml:space="preserve">     </t>
  </si>
  <si>
    <t>Субвенции местным бюджетам, предоставляемые из Областного фонда компенсаций - всего:</t>
  </si>
  <si>
    <t>10.00</t>
  </si>
  <si>
    <t>Субвенции на выполнение отдельных государственных  полномочий по социальному обслуживанию некоторых категорий граждан, а также по опеке совершеннолетних.</t>
  </si>
  <si>
    <t xml:space="preserve"> - на содержание  учреждений социального обслуживания</t>
  </si>
  <si>
    <t xml:space="preserve"> - на содержание муниципальных служащих, осуществляющих отдельные государственные полномочия Камчатской области по социальному обслуживанию некоторых категорий граждан</t>
  </si>
  <si>
    <t>01.00</t>
  </si>
  <si>
    <t>Субвенции на выполнение государственных полномочий по образованию и организации деятельности районных (городских) комиссий по делам несовершеннолетних и защите их прав</t>
  </si>
  <si>
    <t>09.00</t>
  </si>
  <si>
    <r>
      <t xml:space="preserve">от    06.12.2007   </t>
    </r>
    <r>
      <rPr>
        <sz val="10"/>
        <rFont val="Times New Roman"/>
        <family val="1"/>
      </rPr>
      <t xml:space="preserve"> № 149-нд</t>
    </r>
    <r>
      <rPr>
        <u val="single"/>
        <sz val="10"/>
        <rFont val="Times New Roman"/>
        <family val="1"/>
      </rPr>
      <t xml:space="preserve">                 .</t>
    </r>
  </si>
  <si>
    <t>Субвенции на  выполнение полномочий по обеспечению полноценным питанием беременных женщин, кормящих матерей, а также детей в возрасте до трех лет, по заключению врачей</t>
  </si>
  <si>
    <t>07.00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</si>
  <si>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</si>
  <si>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Субвенции на выполнение государственных полномочий по осуществлению денежных выплат медицинскому персоналу фельдшерско-акушерских пунктов, учреждений и подразделений скорой медицинской помощи муниципальной системы здравоохранения</t>
  </si>
  <si>
    <t>Субвенции на выполнение государственных полномочий по выплате компенсации части платы, взимаемой с родителей и иных законных представителей за содержание ребенка в федеральных государственных и (или) муниципальных образовательных учреждениях, реализующих основную общеобразовательную программу дошкольного образования</t>
  </si>
  <si>
    <t>Субвенции на выплату единовременных пособий при всех формах устройства детей, лишенных родительского попечения, в семью</t>
  </si>
  <si>
    <t>Субвенции на выполнение государственных полномочий по социальной поддержке детей-сирот и детей, оставшихся без попечения родителей, переданных под опеку (попечительство) или в приёмные семьи (за исключением детей переданных под опеку, обучающихся в федеральных образовательных учреждениях), а также на оплату труда приёмных родителей приёмных семей</t>
  </si>
  <si>
    <t>Субвенции на выполнение государственных полномочий по организации и осуществлению деятельности по опеке и попечительству несовершеннолетних, переданных для осуществления органами местного самоуправления, в части расходов на обеспечение выполнения указанных государственных полномочий</t>
  </si>
  <si>
    <t>Субвенции на выполнение государственных полномочий по предоставлению социальной поддержки детей-сирот и детей, оставшихся без попечения родителей, находящихся в муниципальных учреждениях здравоохранения</t>
  </si>
  <si>
    <t>Субвенции на выполнение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программам, а также социальной поддержке детей-сирот и детей, оставшихся без попечения родителей, в специальных (коррекционных) образовательных учреждениях для обучающихся, воспитанников с отклонениями в развитии, образовательных учреждениях для детей-сирот и детей, оставшихся без попечения родителей, специальных учебно-воспитательных учреждениях открытого и закрытого типа, оздоровительных учреждениях санаторного типа для детей, нуждающихся в психолого-педагогической и медицинско-социальной помощи, находящихся в ведении субъекта РФ</t>
  </si>
  <si>
    <t>Субвенции на обеспечение  государственных 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 в общеобразовательных учреждениях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</si>
</sst>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;[Red]\-#,##0.0;0.0"/>
    <numFmt numFmtId="173" formatCode="0.0"/>
    <numFmt numFmtId="174" formatCode="#,##0.0"/>
    <numFmt numFmtId="175" formatCode="#,##0.0_р_.;[Red]\-#,##0.0_р_."/>
    <numFmt numFmtId="176" formatCode="0000"/>
    <numFmt numFmtId="177" formatCode="0000000"/>
    <numFmt numFmtId="178" formatCode="000"/>
    <numFmt numFmtId="179" formatCode="000\.00\.00"/>
    <numFmt numFmtId="180" formatCode="#,##0.00;[Red]\-#,##0.00;0.00"/>
    <numFmt numFmtId="181" formatCode="#,##0_р_."/>
    <numFmt numFmtId="182" formatCode="_-* #,##0.0_р_._-;\-* #,##0.0_р_._-;_-* &quot;-&quot;??_р_._-;_-@_-"/>
    <numFmt numFmtId="183" formatCode="_-* #,##0.0_р_._-;\-* #,##0.0_р_._-;_-* &quot;-&quot;?_р_._-;_-@_-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8"/>
      <name val="Arial Cyr"/>
      <family val="0"/>
    </font>
    <font>
      <b/>
      <sz val="10"/>
      <name val="Arial"/>
      <family val="0"/>
    </font>
    <font>
      <b/>
      <sz val="12"/>
      <name val="Arial Cyr"/>
      <family val="0"/>
    </font>
    <font>
      <b/>
      <sz val="8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 CE"/>
      <family val="1"/>
    </font>
    <font>
      <sz val="9"/>
      <name val="Arial Cyr"/>
      <family val="0"/>
    </font>
    <font>
      <sz val="11"/>
      <name val="Arial Cyr"/>
      <family val="0"/>
    </font>
    <font>
      <b/>
      <sz val="14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i/>
      <sz val="11"/>
      <name val="Times New Roman Cyr"/>
      <family val="1"/>
    </font>
    <font>
      <b/>
      <i/>
      <sz val="9"/>
      <name val="Arial Cyr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sz val="11"/>
      <name val="Times New Roman"/>
      <family val="1"/>
    </font>
    <font>
      <i/>
      <sz val="12"/>
      <name val="Times New Roman Cyr"/>
      <family val="1"/>
    </font>
    <font>
      <u val="single"/>
      <sz val="11"/>
      <name val="Times New Roman"/>
      <family val="1"/>
    </font>
    <font>
      <b/>
      <sz val="9"/>
      <name val="Arial"/>
      <family val="0"/>
    </font>
    <font>
      <b/>
      <i/>
      <sz val="8"/>
      <name val="Arial"/>
      <family val="0"/>
    </font>
    <font>
      <i/>
      <sz val="8"/>
      <name val="Arial"/>
      <family val="0"/>
    </font>
    <font>
      <b/>
      <sz val="16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u val="single"/>
      <sz val="10"/>
      <name val="Times New Roman"/>
      <family val="1"/>
    </font>
    <font>
      <i/>
      <u val="singleAccounting"/>
      <sz val="10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49" fontId="0" fillId="0" borderId="0" xfId="17" applyNumberFormat="1" applyFont="1" applyFill="1" applyAlignment="1" applyProtection="1">
      <alignment/>
      <protection hidden="1"/>
    </xf>
    <xf numFmtId="0" fontId="0" fillId="0" borderId="0" xfId="17" applyNumberFormat="1" applyFont="1" applyFill="1" applyAlignment="1" applyProtection="1">
      <alignment/>
      <protection hidden="1"/>
    </xf>
    <xf numFmtId="0" fontId="0" fillId="0" borderId="0" xfId="17" applyProtection="1">
      <alignment/>
      <protection hidden="1"/>
    </xf>
    <xf numFmtId="0" fontId="1" fillId="0" borderId="0" xfId="0" applyFont="1" applyAlignment="1">
      <alignment horizontal="right"/>
    </xf>
    <xf numFmtId="0" fontId="0" fillId="0" borderId="0" xfId="17">
      <alignment/>
      <protection/>
    </xf>
    <xf numFmtId="49" fontId="2" fillId="0" borderId="0" xfId="17" applyNumberFormat="1" applyFont="1" applyFill="1" applyAlignment="1" applyProtection="1">
      <alignment horizontal="center" vertical="center"/>
      <protection hidden="1"/>
    </xf>
    <xf numFmtId="0" fontId="2" fillId="0" borderId="0" xfId="17" applyNumberFormat="1" applyFont="1" applyFill="1" applyAlignment="1" applyProtection="1">
      <alignment horizontal="center" vertical="center"/>
      <protection hidden="1"/>
    </xf>
    <xf numFmtId="0" fontId="0" fillId="0" borderId="0" xfId="17" applyAlignment="1">
      <alignment horizontal="center" vertical="center"/>
      <protection/>
    </xf>
    <xf numFmtId="0" fontId="3" fillId="0" borderId="0" xfId="17" applyNumberFormat="1" applyFont="1" applyFill="1" applyAlignment="1" applyProtection="1">
      <alignment horizontal="center" vertical="center"/>
      <protection hidden="1"/>
    </xf>
    <xf numFmtId="0" fontId="4" fillId="0" borderId="0" xfId="17" applyAlignment="1" applyProtection="1">
      <alignment horizontal="center" vertical="center"/>
      <protection hidden="1"/>
    </xf>
    <xf numFmtId="0" fontId="0" fillId="0" borderId="0" xfId="17" applyAlignment="1">
      <alignment/>
      <protection/>
    </xf>
    <xf numFmtId="49" fontId="0" fillId="0" borderId="0" xfId="17" applyNumberFormat="1">
      <alignment/>
      <protection/>
    </xf>
    <xf numFmtId="0" fontId="3" fillId="0" borderId="0" xfId="17" applyNumberFormat="1" applyFont="1" applyFill="1" applyAlignment="1" applyProtection="1">
      <alignment horizontal="center" vertical="center"/>
      <protection hidden="1"/>
    </xf>
    <xf numFmtId="49" fontId="5" fillId="0" borderId="0" xfId="17" applyNumberFormat="1" applyFont="1" applyFill="1" applyAlignment="1" applyProtection="1">
      <alignment horizontal="centerContinuous"/>
      <protection hidden="1"/>
    </xf>
    <xf numFmtId="0" fontId="5" fillId="0" borderId="0" xfId="17" applyNumberFormat="1" applyFont="1" applyFill="1" applyAlignment="1" applyProtection="1">
      <alignment horizontal="centerContinuous"/>
      <protection hidden="1"/>
    </xf>
    <xf numFmtId="49" fontId="0" fillId="0" borderId="1" xfId="17" applyNumberFormat="1" applyBorder="1">
      <alignment/>
      <protection/>
    </xf>
    <xf numFmtId="0" fontId="0" fillId="0" borderId="2" xfId="17" applyBorder="1">
      <alignment/>
      <protection/>
    </xf>
    <xf numFmtId="0" fontId="7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7" applyFont="1" applyBorder="1" applyAlignment="1">
      <alignment horizontal="center" vertical="center" wrapText="1"/>
      <protection/>
    </xf>
    <xf numFmtId="0" fontId="7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17" applyFont="1" applyBorder="1" applyAlignment="1">
      <alignment horizontal="center" vertical="center" wrapText="1"/>
      <protection/>
    </xf>
    <xf numFmtId="0" fontId="8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8" xfId="17" applyNumberFormat="1" applyFont="1" applyFill="1" applyBorder="1" applyAlignment="1" applyProtection="1">
      <alignment horizontal="center" vertical="center" wrapText="1"/>
      <protection hidden="1"/>
    </xf>
    <xf numFmtId="49" fontId="7" fillId="0" borderId="9" xfId="17" applyNumberFormat="1" applyFont="1" applyFill="1" applyBorder="1" applyAlignment="1" applyProtection="1">
      <alignment/>
      <protection hidden="1"/>
    </xf>
    <xf numFmtId="0" fontId="5" fillId="0" borderId="10" xfId="17" applyNumberFormat="1" applyFont="1" applyFill="1" applyBorder="1" applyAlignment="1" applyProtection="1">
      <alignment horizontal="left" wrapText="1"/>
      <protection hidden="1"/>
    </xf>
    <xf numFmtId="172" fontId="9" fillId="0" borderId="10" xfId="17" applyNumberFormat="1" applyFont="1" applyFill="1" applyBorder="1" applyAlignment="1" applyProtection="1">
      <alignment horizontal="center" vertical="center" wrapText="1"/>
      <protection hidden="1"/>
    </xf>
    <xf numFmtId="172" fontId="9" fillId="0" borderId="11" xfId="17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17" applyNumberFormat="1" applyFont="1" applyFill="1" applyBorder="1" applyAlignment="1" applyProtection="1">
      <alignment/>
      <protection hidden="1"/>
    </xf>
    <xf numFmtId="0" fontId="5" fillId="0" borderId="13" xfId="17" applyNumberFormat="1" applyFont="1" applyFill="1" applyBorder="1" applyAlignment="1" applyProtection="1">
      <alignment horizontal="left" wrapText="1"/>
      <protection hidden="1"/>
    </xf>
    <xf numFmtId="172" fontId="9" fillId="0" borderId="13" xfId="17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17" applyNumberFormat="1" applyFont="1" applyFill="1" applyBorder="1" applyAlignment="1" applyProtection="1">
      <alignment/>
      <protection hidden="1"/>
    </xf>
    <xf numFmtId="0" fontId="0" fillId="0" borderId="13" xfId="17" applyNumberFormat="1" applyFont="1" applyFill="1" applyBorder="1" applyAlignment="1" applyProtection="1">
      <alignment horizontal="left" wrapText="1"/>
      <protection hidden="1"/>
    </xf>
    <xf numFmtId="172" fontId="10" fillId="0" borderId="13" xfId="17" applyNumberFormat="1" applyFont="1" applyFill="1" applyBorder="1" applyAlignment="1" applyProtection="1">
      <alignment horizontal="center" vertical="center" wrapText="1"/>
      <protection hidden="1"/>
    </xf>
    <xf numFmtId="172" fontId="10" fillId="0" borderId="11" xfId="17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17" applyFont="1">
      <alignment/>
      <protection/>
    </xf>
    <xf numFmtId="173" fontId="4" fillId="0" borderId="0" xfId="17" applyNumberFormat="1" applyProtection="1">
      <alignment/>
      <protection hidden="1"/>
    </xf>
    <xf numFmtId="0" fontId="9" fillId="0" borderId="12" xfId="17" applyNumberFormat="1" applyFont="1" applyFill="1" applyBorder="1" applyAlignment="1" applyProtection="1">
      <alignment horizontal="left" vertical="center" wrapText="1"/>
      <protection hidden="1"/>
    </xf>
    <xf numFmtId="0" fontId="9" fillId="0" borderId="13" xfId="17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17" applyNumberFormat="1" applyFont="1" applyFill="1" applyBorder="1" applyAlignment="1" applyProtection="1">
      <alignment horizontal="left" vertical="center" wrapText="1"/>
      <protection hidden="1"/>
    </xf>
    <xf numFmtId="0" fontId="0" fillId="0" borderId="13" xfId="17" applyNumberFormat="1" applyFont="1" applyFill="1" applyBorder="1" applyAlignment="1" applyProtection="1">
      <alignment horizontal="left" vertical="center" wrapText="1"/>
      <protection hidden="1"/>
    </xf>
    <xf numFmtId="2" fontId="0" fillId="0" borderId="13" xfId="17" applyNumberFormat="1" applyFont="1" applyFill="1" applyBorder="1" applyAlignment="1" applyProtection="1">
      <alignment horizontal="left" vertical="center" wrapText="1"/>
      <protection hidden="1"/>
    </xf>
    <xf numFmtId="2" fontId="11" fillId="0" borderId="13" xfId="17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17" applyNumberFormat="1" applyFont="1" applyFill="1" applyBorder="1" applyAlignment="1" applyProtection="1">
      <alignment/>
      <protection hidden="1"/>
    </xf>
    <xf numFmtId="0" fontId="0" fillId="0" borderId="13" xfId="17" applyNumberFormat="1" applyFont="1" applyFill="1" applyBorder="1" applyAlignment="1" applyProtection="1">
      <alignment horizontal="left" vertical="center" wrapText="1"/>
      <protection hidden="1"/>
    </xf>
    <xf numFmtId="172" fontId="2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17" applyNumberFormat="1" applyFont="1" applyFill="1" applyBorder="1" applyAlignment="1" applyProtection="1">
      <alignment horizontal="left" wrapText="1"/>
      <protection hidden="1"/>
    </xf>
    <xf numFmtId="172" fontId="11" fillId="0" borderId="13" xfId="17" applyNumberFormat="1" applyFont="1" applyFill="1" applyBorder="1" applyAlignment="1" applyProtection="1">
      <alignment horizontal="center" vertical="center" wrapText="1"/>
      <protection hidden="1"/>
    </xf>
    <xf numFmtId="172" fontId="5" fillId="0" borderId="13" xfId="17" applyNumberFormat="1" applyFont="1" applyFill="1" applyBorder="1" applyAlignment="1" applyProtection="1">
      <alignment horizontal="center" vertical="center" wrapText="1"/>
      <protection hidden="1"/>
    </xf>
    <xf numFmtId="172" fontId="5" fillId="0" borderId="11" xfId="17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17" applyNumberFormat="1" applyFont="1" applyFill="1" applyBorder="1" applyAlignment="1" applyProtection="1">
      <alignment horizontal="left" vertical="center" wrapText="1" readingOrder="1"/>
      <protection hidden="1"/>
    </xf>
    <xf numFmtId="49" fontId="2" fillId="0" borderId="12" xfId="17" applyNumberFormat="1" applyFont="1" applyFill="1" applyBorder="1" applyAlignment="1" applyProtection="1">
      <alignment horizontal="left" wrapText="1"/>
      <protection hidden="1"/>
    </xf>
    <xf numFmtId="0" fontId="2" fillId="0" borderId="12" xfId="17" applyNumberFormat="1" applyFont="1" applyFill="1" applyBorder="1" applyAlignment="1" applyProtection="1">
      <alignment horizontal="left" wrapText="1"/>
      <protection hidden="1"/>
    </xf>
    <xf numFmtId="49" fontId="2" fillId="0" borderId="14" xfId="17" applyNumberFormat="1" applyFont="1" applyFill="1" applyBorder="1" applyAlignment="1" applyProtection="1">
      <alignment/>
      <protection hidden="1"/>
    </xf>
    <xf numFmtId="0" fontId="0" fillId="0" borderId="15" xfId="17" applyNumberFormat="1" applyFont="1" applyFill="1" applyBorder="1" applyAlignment="1" applyProtection="1">
      <alignment horizontal="left" wrapText="1"/>
      <protection hidden="1"/>
    </xf>
    <xf numFmtId="49" fontId="5" fillId="0" borderId="16" xfId="17" applyNumberFormat="1" applyFont="1" applyFill="1" applyBorder="1" applyAlignment="1" applyProtection="1">
      <alignment/>
      <protection hidden="1"/>
    </xf>
    <xf numFmtId="49" fontId="5" fillId="0" borderId="17" xfId="17" applyNumberFormat="1" applyFont="1" applyFill="1" applyBorder="1" applyAlignment="1" applyProtection="1">
      <alignment/>
      <protection hidden="1"/>
    </xf>
    <xf numFmtId="172" fontId="9" fillId="0" borderId="18" xfId="17" applyNumberFormat="1" applyFont="1" applyFill="1" applyBorder="1" applyAlignment="1" applyProtection="1">
      <alignment horizontal="center" vertical="center"/>
      <protection hidden="1"/>
    </xf>
    <xf numFmtId="173" fontId="0" fillId="0" borderId="0" xfId="17" applyNumberFormat="1">
      <alignment/>
      <protection/>
    </xf>
    <xf numFmtId="0" fontId="0" fillId="0" borderId="0" xfId="17" applyFont="1" applyAlignment="1">
      <alignment/>
      <protection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0" fillId="2" borderId="15" xfId="0" applyFont="1" applyFill="1" applyBorder="1" applyAlignment="1">
      <alignment horizontal="center" vertical="center" wrapText="1"/>
    </xf>
    <xf numFmtId="0" fontId="17" fillId="2" borderId="15" xfId="21" applyFont="1" applyFill="1" applyBorder="1" applyAlignment="1">
      <alignment horizontal="center" vertical="center" wrapText="1"/>
      <protection/>
    </xf>
    <xf numFmtId="0" fontId="17" fillId="2" borderId="15" xfId="0" applyFont="1" applyFill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2" borderId="15" xfId="0" applyFont="1" applyFill="1" applyBorder="1" applyAlignment="1">
      <alignment horizontal="left"/>
    </xf>
    <xf numFmtId="174" fontId="20" fillId="2" borderId="15" xfId="0" applyNumberFormat="1" applyFont="1" applyFill="1" applyBorder="1" applyAlignment="1">
      <alignment horizontal="center" vertical="center"/>
    </xf>
    <xf numFmtId="175" fontId="20" fillId="2" borderId="15" xfId="0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74" fontId="20" fillId="2" borderId="15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175" fontId="20" fillId="2" borderId="15" xfId="0" applyNumberFormat="1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left" vertical="center" wrapText="1"/>
    </xf>
    <xf numFmtId="49" fontId="24" fillId="2" borderId="15" xfId="0" applyNumberFormat="1" applyFont="1" applyFill="1" applyBorder="1" applyAlignment="1">
      <alignment horizontal="left" vertical="center"/>
    </xf>
    <xf numFmtId="0" fontId="24" fillId="2" borderId="15" xfId="0" applyFont="1" applyFill="1" applyBorder="1" applyAlignment="1">
      <alignment horizontal="left" vertical="center" wrapText="1"/>
    </xf>
    <xf numFmtId="175" fontId="17" fillId="2" borderId="15" xfId="0" applyNumberFormat="1" applyFont="1" applyFill="1" applyBorder="1" applyAlignment="1">
      <alignment horizontal="center" vertical="center"/>
    </xf>
    <xf numFmtId="175" fontId="25" fillId="2" borderId="15" xfId="0" applyNumberFormat="1" applyFont="1" applyFill="1" applyBorder="1" applyAlignment="1">
      <alignment horizontal="center" vertical="center"/>
    </xf>
    <xf numFmtId="49" fontId="26" fillId="2" borderId="15" xfId="0" applyNumberFormat="1" applyFont="1" applyFill="1" applyBorder="1" applyAlignment="1">
      <alignment horizontal="left" vertical="center"/>
    </xf>
    <xf numFmtId="0" fontId="26" fillId="2" borderId="15" xfId="0" applyFont="1" applyFill="1" applyBorder="1" applyAlignment="1">
      <alignment horizontal="left" vertical="center" wrapText="1"/>
    </xf>
    <xf numFmtId="49" fontId="26" fillId="0" borderId="15" xfId="0" applyNumberFormat="1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 wrapText="1"/>
    </xf>
    <xf numFmtId="175" fontId="27" fillId="2" borderId="15" xfId="0" applyNumberFormat="1" applyFont="1" applyFill="1" applyBorder="1" applyAlignment="1">
      <alignment horizontal="center" vertical="center"/>
    </xf>
    <xf numFmtId="175" fontId="26" fillId="2" borderId="15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3" fontId="26" fillId="2" borderId="15" xfId="0" applyNumberFormat="1" applyFont="1" applyFill="1" applyBorder="1" applyAlignment="1">
      <alignment horizontal="center"/>
    </xf>
    <xf numFmtId="0" fontId="26" fillId="0" borderId="4" xfId="20" applyFont="1" applyBorder="1" applyAlignment="1">
      <alignment horizontal="center"/>
      <protection/>
    </xf>
    <xf numFmtId="174" fontId="26" fillId="0" borderId="4" xfId="20" applyNumberFormat="1" applyFont="1" applyBorder="1" applyAlignment="1">
      <alignment horizontal="center"/>
      <protection/>
    </xf>
    <xf numFmtId="174" fontId="1" fillId="0" borderId="0" xfId="20" applyNumberFormat="1" applyFont="1">
      <alignment/>
      <protection/>
    </xf>
    <xf numFmtId="0" fontId="1" fillId="0" borderId="0" xfId="20" applyFont="1">
      <alignment/>
      <protection/>
    </xf>
    <xf numFmtId="0" fontId="24" fillId="0" borderId="15" xfId="20" applyFont="1" applyBorder="1" applyAlignment="1">
      <alignment horizontal="left"/>
      <protection/>
    </xf>
    <xf numFmtId="0" fontId="24" fillId="0" borderId="15" xfId="20" applyFont="1" applyBorder="1" applyAlignment="1">
      <alignment horizontal="left" wrapText="1"/>
      <protection/>
    </xf>
    <xf numFmtId="173" fontId="24" fillId="0" borderId="15" xfId="20" applyNumberFormat="1" applyFont="1" applyBorder="1" applyAlignment="1">
      <alignment horizontal="center"/>
      <protection/>
    </xf>
    <xf numFmtId="0" fontId="26" fillId="0" borderId="15" xfId="0" applyFont="1" applyBorder="1" applyAlignment="1">
      <alignment horizontal="left"/>
    </xf>
    <xf numFmtId="0" fontId="26" fillId="0" borderId="15" xfId="0" applyFont="1" applyBorder="1" applyAlignment="1">
      <alignment horizontal="left" wrapText="1"/>
    </xf>
    <xf numFmtId="173" fontId="26" fillId="0" borderId="15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0" fillId="0" borderId="0" xfId="17" applyFont="1" applyAlignment="1">
      <alignment horizontal="right"/>
      <protection/>
    </xf>
    <xf numFmtId="0" fontId="7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4" fillId="0" borderId="0" xfId="0" applyAlignment="1" applyProtection="1">
      <alignment/>
      <protection hidden="1"/>
    </xf>
    <xf numFmtId="0" fontId="2" fillId="0" borderId="0" xfId="0" applyNumberFormat="1" applyFont="1" applyFill="1" applyAlignment="1" applyProtection="1">
      <alignment vertical="top"/>
      <protection hidden="1"/>
    </xf>
    <xf numFmtId="0" fontId="2" fillId="0" borderId="19" xfId="0" applyNumberFormat="1" applyFont="1" applyFill="1" applyBorder="1" applyAlignment="1" applyProtection="1">
      <alignment vertical="top"/>
      <protection hidden="1"/>
    </xf>
    <xf numFmtId="0" fontId="7" fillId="0" borderId="20" xfId="0" applyNumberFormat="1" applyFont="1" applyFill="1" applyBorder="1" applyAlignment="1" applyProtection="1">
      <alignment horizontal="center" vertical="center"/>
      <protection hidden="1"/>
    </xf>
    <xf numFmtId="0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4" xfId="0" applyNumberFormat="1" applyFont="1" applyFill="1" applyBorder="1" applyAlignment="1" applyProtection="1">
      <alignment horizontal="center"/>
      <protection hidden="1"/>
    </xf>
    <xf numFmtId="0" fontId="7" fillId="0" borderId="21" xfId="0" applyNumberFormat="1" applyFont="1" applyFill="1" applyBorder="1" applyAlignment="1" applyProtection="1">
      <alignment horizontal="center"/>
      <protection hidden="1"/>
    </xf>
    <xf numFmtId="0" fontId="7" fillId="0" borderId="25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26" xfId="0" applyBorder="1" applyAlignment="1" applyProtection="1">
      <alignment/>
      <protection hidden="1"/>
    </xf>
    <xf numFmtId="0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0" applyNumberFormat="1" applyFont="1" applyFill="1" applyBorder="1" applyAlignment="1" applyProtection="1">
      <alignment horizontal="center"/>
      <protection hidden="1"/>
    </xf>
    <xf numFmtId="0" fontId="7" fillId="0" borderId="23" xfId="0" applyNumberFormat="1" applyFont="1" applyFill="1" applyBorder="1" applyAlignment="1" applyProtection="1">
      <alignment horizontal="center"/>
      <protection hidden="1"/>
    </xf>
    <xf numFmtId="0" fontId="0" fillId="0" borderId="23" xfId="0" applyNumberFormat="1" applyFont="1" applyFill="1" applyBorder="1" applyAlignment="1" applyProtection="1">
      <alignment/>
      <protection hidden="1"/>
    </xf>
    <xf numFmtId="0" fontId="7" fillId="0" borderId="23" xfId="0" applyNumberFormat="1" applyFont="1" applyFill="1" applyBorder="1" applyAlignment="1" applyProtection="1">
      <alignment horizontal="center" vertical="center"/>
      <protection hidden="1"/>
    </xf>
    <xf numFmtId="0" fontId="7" fillId="0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28" xfId="0" applyNumberFormat="1" applyFont="1" applyFill="1" applyBorder="1" applyAlignment="1" applyProtection="1">
      <alignment/>
      <protection hidden="1"/>
    </xf>
    <xf numFmtId="176" fontId="29" fillId="2" borderId="7" xfId="0" applyNumberFormat="1" applyFont="1" applyFill="1" applyBorder="1" applyAlignment="1" applyProtection="1">
      <alignment wrapText="1"/>
      <protection hidden="1"/>
    </xf>
    <xf numFmtId="177" fontId="29" fillId="2" borderId="7" xfId="0" applyNumberFormat="1" applyFont="1" applyFill="1" applyBorder="1" applyAlignment="1" applyProtection="1">
      <alignment wrapText="1"/>
      <protection hidden="1"/>
    </xf>
    <xf numFmtId="178" fontId="29" fillId="2" borderId="7" xfId="0" applyNumberFormat="1" applyFont="1" applyFill="1" applyBorder="1" applyAlignment="1" applyProtection="1">
      <alignment wrapText="1"/>
      <protection hidden="1"/>
    </xf>
    <xf numFmtId="172" fontId="29" fillId="2" borderId="25" xfId="0" applyNumberFormat="1" applyFont="1" applyFill="1" applyBorder="1" applyAlignment="1" applyProtection="1">
      <alignment/>
      <protection hidden="1"/>
    </xf>
    <xf numFmtId="172" fontId="2" fillId="0" borderId="29" xfId="0" applyNumberFormat="1" applyFont="1" applyFill="1" applyBorder="1" applyAlignment="1" applyProtection="1">
      <alignment/>
      <protection hidden="1"/>
    </xf>
    <xf numFmtId="0" fontId="2" fillId="0" borderId="29" xfId="0" applyNumberFormat="1" applyFont="1" applyFill="1" applyBorder="1" applyAlignment="1" applyProtection="1">
      <alignment/>
      <protection hidden="1"/>
    </xf>
    <xf numFmtId="172" fontId="29" fillId="2" borderId="8" xfId="0" applyNumberFormat="1" applyFont="1" applyFill="1" applyBorder="1" applyAlignment="1" applyProtection="1">
      <alignment/>
      <protection hidden="1"/>
    </xf>
    <xf numFmtId="0" fontId="4" fillId="0" borderId="0" xfId="0" applyBorder="1" applyAlignment="1" applyProtection="1">
      <alignment/>
      <protection hidden="1"/>
    </xf>
    <xf numFmtId="176" fontId="30" fillId="2" borderId="13" xfId="0" applyNumberFormat="1" applyFont="1" applyFill="1" applyBorder="1" applyAlignment="1" applyProtection="1">
      <alignment wrapText="1"/>
      <protection hidden="1"/>
    </xf>
    <xf numFmtId="177" fontId="30" fillId="2" borderId="13" xfId="0" applyNumberFormat="1" applyFont="1" applyFill="1" applyBorder="1" applyAlignment="1" applyProtection="1">
      <alignment wrapText="1"/>
      <protection hidden="1"/>
    </xf>
    <xf numFmtId="178" fontId="30" fillId="2" borderId="13" xfId="0" applyNumberFormat="1" applyFont="1" applyFill="1" applyBorder="1" applyAlignment="1" applyProtection="1">
      <alignment wrapText="1"/>
      <protection hidden="1"/>
    </xf>
    <xf numFmtId="172" fontId="30" fillId="2" borderId="15" xfId="0" applyNumberFormat="1" applyFont="1" applyFill="1" applyBorder="1" applyAlignment="1" applyProtection="1">
      <alignment/>
      <protection hidden="1"/>
    </xf>
    <xf numFmtId="177" fontId="2" fillId="2" borderId="15" xfId="17" applyNumberFormat="1" applyFont="1" applyFill="1" applyBorder="1" applyAlignment="1" applyProtection="1">
      <alignment horizontal="centerContinuous" wrapText="1"/>
      <protection hidden="1"/>
    </xf>
    <xf numFmtId="172" fontId="2" fillId="0" borderId="30" xfId="0" applyNumberFormat="1" applyFont="1" applyFill="1" applyBorder="1" applyAlignment="1" applyProtection="1">
      <alignment/>
      <protection hidden="1"/>
    </xf>
    <xf numFmtId="0" fontId="2" fillId="0" borderId="30" xfId="0" applyNumberFormat="1" applyFont="1" applyFill="1" applyBorder="1" applyAlignment="1" applyProtection="1">
      <alignment/>
      <protection hidden="1"/>
    </xf>
    <xf numFmtId="172" fontId="30" fillId="2" borderId="11" xfId="0" applyNumberFormat="1" applyFont="1" applyFill="1" applyBorder="1" applyAlignment="1" applyProtection="1">
      <alignment/>
      <protection hidden="1"/>
    </xf>
    <xf numFmtId="176" fontId="2" fillId="2" borderId="13" xfId="0" applyNumberFormat="1" applyFont="1" applyFill="1" applyBorder="1" applyAlignment="1" applyProtection="1">
      <alignment wrapText="1"/>
      <protection hidden="1"/>
    </xf>
    <xf numFmtId="177" fontId="2" fillId="2" borderId="13" xfId="0" applyNumberFormat="1" applyFont="1" applyFill="1" applyBorder="1" applyAlignment="1" applyProtection="1">
      <alignment wrapText="1"/>
      <protection hidden="1"/>
    </xf>
    <xf numFmtId="178" fontId="2" fillId="2" borderId="13" xfId="0" applyNumberFormat="1" applyFont="1" applyFill="1" applyBorder="1" applyAlignment="1" applyProtection="1">
      <alignment wrapText="1"/>
      <protection hidden="1"/>
    </xf>
    <xf numFmtId="172" fontId="2" fillId="2" borderId="15" xfId="0" applyNumberFormat="1" applyFont="1" applyFill="1" applyBorder="1" applyAlignment="1" applyProtection="1">
      <alignment/>
      <protection hidden="1"/>
    </xf>
    <xf numFmtId="172" fontId="2" fillId="2" borderId="11" xfId="0" applyNumberFormat="1" applyFont="1" applyFill="1" applyBorder="1" applyAlignment="1" applyProtection="1">
      <alignment/>
      <protection hidden="1"/>
    </xf>
    <xf numFmtId="176" fontId="31" fillId="2" borderId="13" xfId="0" applyNumberFormat="1" applyFont="1" applyFill="1" applyBorder="1" applyAlignment="1" applyProtection="1">
      <alignment wrapText="1"/>
      <protection hidden="1"/>
    </xf>
    <xf numFmtId="177" fontId="31" fillId="2" borderId="13" xfId="0" applyNumberFormat="1" applyFont="1" applyFill="1" applyBorder="1" applyAlignment="1" applyProtection="1">
      <alignment wrapText="1"/>
      <protection hidden="1"/>
    </xf>
    <xf numFmtId="178" fontId="31" fillId="2" borderId="13" xfId="0" applyNumberFormat="1" applyFont="1" applyFill="1" applyBorder="1" applyAlignment="1" applyProtection="1">
      <alignment wrapText="1"/>
      <protection hidden="1"/>
    </xf>
    <xf numFmtId="172" fontId="31" fillId="2" borderId="15" xfId="0" applyNumberFormat="1" applyFont="1" applyFill="1" applyBorder="1" applyAlignment="1" applyProtection="1">
      <alignment/>
      <protection hidden="1"/>
    </xf>
    <xf numFmtId="172" fontId="31" fillId="2" borderId="11" xfId="0" applyNumberFormat="1" applyFont="1" applyFill="1" applyBorder="1" applyAlignment="1" applyProtection="1">
      <alignment/>
      <protection hidden="1"/>
    </xf>
    <xf numFmtId="176" fontId="29" fillId="2" borderId="13" xfId="0" applyNumberFormat="1" applyFont="1" applyFill="1" applyBorder="1" applyAlignment="1" applyProtection="1">
      <alignment wrapText="1"/>
      <protection hidden="1"/>
    </xf>
    <xf numFmtId="177" fontId="29" fillId="2" borderId="13" xfId="0" applyNumberFormat="1" applyFont="1" applyFill="1" applyBorder="1" applyAlignment="1" applyProtection="1">
      <alignment wrapText="1"/>
      <protection hidden="1"/>
    </xf>
    <xf numFmtId="178" fontId="29" fillId="2" borderId="13" xfId="0" applyNumberFormat="1" applyFont="1" applyFill="1" applyBorder="1" applyAlignment="1" applyProtection="1">
      <alignment wrapText="1"/>
      <protection hidden="1"/>
    </xf>
    <xf numFmtId="172" fontId="29" fillId="2" borderId="15" xfId="0" applyNumberFormat="1" applyFont="1" applyFill="1" applyBorder="1" applyAlignment="1" applyProtection="1">
      <alignment/>
      <protection hidden="1"/>
    </xf>
    <xf numFmtId="172" fontId="29" fillId="2" borderId="11" xfId="0" applyNumberFormat="1" applyFont="1" applyFill="1" applyBorder="1" applyAlignment="1" applyProtection="1">
      <alignment/>
      <protection hidden="1"/>
    </xf>
    <xf numFmtId="176" fontId="2" fillId="2" borderId="31" xfId="0" applyNumberFormat="1" applyFont="1" applyFill="1" applyBorder="1" applyAlignment="1" applyProtection="1">
      <alignment wrapText="1"/>
      <protection hidden="1"/>
    </xf>
    <xf numFmtId="177" fontId="2" fillId="2" borderId="31" xfId="0" applyNumberFormat="1" applyFont="1" applyFill="1" applyBorder="1" applyAlignment="1" applyProtection="1">
      <alignment wrapText="1"/>
      <protection hidden="1"/>
    </xf>
    <xf numFmtId="178" fontId="2" fillId="2" borderId="31" xfId="0" applyNumberFormat="1" applyFont="1" applyFill="1" applyBorder="1" applyAlignment="1" applyProtection="1">
      <alignment wrapText="1"/>
      <protection hidden="1"/>
    </xf>
    <xf numFmtId="172" fontId="2" fillId="2" borderId="18" xfId="0" applyNumberFormat="1" applyFont="1" applyFill="1" applyBorder="1" applyAlignment="1" applyProtection="1">
      <alignment/>
      <protection hidden="1"/>
    </xf>
    <xf numFmtId="172" fontId="2" fillId="0" borderId="32" xfId="0" applyNumberFormat="1" applyFont="1" applyFill="1" applyBorder="1" applyAlignment="1" applyProtection="1">
      <alignment/>
      <protection hidden="1"/>
    </xf>
    <xf numFmtId="0" fontId="2" fillId="0" borderId="32" xfId="0" applyNumberFormat="1" applyFont="1" applyFill="1" applyBorder="1" applyAlignment="1" applyProtection="1">
      <alignment/>
      <protection hidden="1"/>
    </xf>
    <xf numFmtId="172" fontId="2" fillId="2" borderId="33" xfId="0" applyNumberFormat="1" applyFont="1" applyFill="1" applyBorder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29" fillId="0" borderId="34" xfId="0" applyNumberFormat="1" applyFont="1" applyFill="1" applyBorder="1" applyAlignment="1" applyProtection="1">
      <alignment horizontal="left"/>
      <protection hidden="1"/>
    </xf>
    <xf numFmtId="0" fontId="29" fillId="0" borderId="0" xfId="0" applyNumberFormat="1" applyFont="1" applyFill="1" applyBorder="1" applyAlignment="1" applyProtection="1">
      <alignment horizontal="center"/>
      <protection hidden="1"/>
    </xf>
    <xf numFmtId="0" fontId="29" fillId="0" borderId="35" xfId="0" applyNumberFormat="1" applyFont="1" applyFill="1" applyBorder="1" applyAlignment="1" applyProtection="1">
      <alignment horizontal="center"/>
      <protection hidden="1"/>
    </xf>
    <xf numFmtId="172" fontId="7" fillId="0" borderId="35" xfId="0" applyNumberFormat="1" applyFont="1" applyFill="1" applyBorder="1" applyAlignment="1" applyProtection="1">
      <alignment/>
      <protection hidden="1"/>
    </xf>
    <xf numFmtId="172" fontId="7" fillId="0" borderId="36" xfId="0" applyNumberFormat="1" applyFont="1" applyFill="1" applyBorder="1" applyAlignment="1" applyProtection="1">
      <alignment/>
      <protection hidden="1"/>
    </xf>
    <xf numFmtId="172" fontId="7" fillId="0" borderId="37" xfId="0" applyNumberFormat="1" applyFont="1" applyFill="1" applyBorder="1" applyAlignment="1" applyProtection="1">
      <alignment/>
      <protection hidden="1"/>
    </xf>
    <xf numFmtId="172" fontId="7" fillId="0" borderId="38" xfId="0" applyNumberFormat="1" applyFont="1" applyFill="1" applyBorder="1" applyAlignment="1" applyProtection="1">
      <alignment/>
      <protection hidden="1"/>
    </xf>
    <xf numFmtId="172" fontId="7" fillId="0" borderId="0" xfId="0" applyNumberFormat="1" applyFont="1" applyFill="1" applyBorder="1" applyAlignment="1" applyProtection="1">
      <alignment/>
      <protection hidden="1"/>
    </xf>
    <xf numFmtId="0" fontId="4" fillId="0" borderId="28" xfId="0" applyBorder="1" applyAlignment="1" applyProtection="1">
      <alignment/>
      <protection hidden="1"/>
    </xf>
    <xf numFmtId="0" fontId="29" fillId="0" borderId="16" xfId="0" applyNumberFormat="1" applyFont="1" applyFill="1" applyBorder="1" applyAlignment="1" applyProtection="1">
      <alignment horizontal="left"/>
      <protection hidden="1"/>
    </xf>
    <xf numFmtId="0" fontId="29" fillId="0" borderId="19" xfId="0" applyNumberFormat="1" applyFont="1" applyFill="1" applyBorder="1" applyAlignment="1" applyProtection="1">
      <alignment horizontal="center"/>
      <protection hidden="1"/>
    </xf>
    <xf numFmtId="0" fontId="29" fillId="0" borderId="18" xfId="0" applyNumberFormat="1" applyFont="1" applyFill="1" applyBorder="1" applyAlignment="1" applyProtection="1">
      <alignment horizontal="center"/>
      <protection hidden="1"/>
    </xf>
    <xf numFmtId="172" fontId="7" fillId="0" borderId="18" xfId="0" applyNumberFormat="1" applyFont="1" applyFill="1" applyBorder="1" applyAlignment="1" applyProtection="1">
      <alignment/>
      <protection hidden="1"/>
    </xf>
    <xf numFmtId="172" fontId="7" fillId="0" borderId="33" xfId="0" applyNumberFormat="1" applyFont="1" applyFill="1" applyBorder="1" applyAlignment="1" applyProtection="1">
      <alignment/>
      <protection hidden="1"/>
    </xf>
    <xf numFmtId="0" fontId="29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26" fillId="0" borderId="0" xfId="0" applyFont="1" applyFill="1" applyAlignment="1">
      <alignment horizontal="right" wrapText="1"/>
    </xf>
    <xf numFmtId="0" fontId="0" fillId="0" borderId="0" xfId="17" applyFill="1" applyProtection="1">
      <alignment/>
      <protection hidden="1"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33" fillId="0" borderId="15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3" fillId="0" borderId="39" xfId="0" applyFont="1" applyFill="1" applyBorder="1" applyAlignment="1">
      <alignment horizontal="center" wrapText="1"/>
    </xf>
    <xf numFmtId="0" fontId="35" fillId="0" borderId="30" xfId="0" applyFont="1" applyFill="1" applyBorder="1" applyAlignment="1">
      <alignment horizontal="center" wrapText="1"/>
    </xf>
    <xf numFmtId="0" fontId="33" fillId="0" borderId="15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 wrapText="1"/>
    </xf>
    <xf numFmtId="0" fontId="34" fillId="0" borderId="0" xfId="0" applyFont="1" applyFill="1" applyAlignment="1">
      <alignment/>
    </xf>
    <xf numFmtId="49" fontId="36" fillId="0" borderId="39" xfId="0" applyNumberFormat="1" applyFont="1" applyFill="1" applyBorder="1" applyAlignment="1">
      <alignment horizontal="right" wrapText="1"/>
    </xf>
    <xf numFmtId="0" fontId="36" fillId="0" borderId="30" xfId="0" applyFont="1" applyFill="1" applyBorder="1" applyAlignment="1">
      <alignment wrapText="1"/>
    </xf>
    <xf numFmtId="174" fontId="36" fillId="0" borderId="15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9" fillId="0" borderId="39" xfId="0" applyNumberFormat="1" applyFont="1" applyFill="1" applyBorder="1" applyAlignment="1">
      <alignment horizontal="right" wrapText="1"/>
    </xf>
    <xf numFmtId="0" fontId="37" fillId="0" borderId="30" xfId="0" applyFont="1" applyFill="1" applyBorder="1" applyAlignment="1">
      <alignment wrapText="1"/>
    </xf>
    <xf numFmtId="174" fontId="9" fillId="0" borderId="15" xfId="0" applyNumberFormat="1" applyFont="1" applyFill="1" applyBorder="1" applyAlignment="1">
      <alignment horizontal="center"/>
    </xf>
    <xf numFmtId="49" fontId="33" fillId="0" borderId="15" xfId="0" applyNumberFormat="1" applyFont="1" applyFill="1" applyBorder="1" applyAlignment="1">
      <alignment horizontal="right"/>
    </xf>
    <xf numFmtId="181" fontId="33" fillId="0" borderId="15" xfId="0" applyNumberFormat="1" applyFont="1" applyFill="1" applyBorder="1" applyAlignment="1">
      <alignment wrapText="1"/>
    </xf>
    <xf numFmtId="174" fontId="33" fillId="0" borderId="15" xfId="0" applyNumberFormat="1" applyFont="1" applyFill="1" applyBorder="1" applyAlignment="1">
      <alignment horizontal="center"/>
    </xf>
    <xf numFmtId="181" fontId="37" fillId="0" borderId="15" xfId="0" applyNumberFormat="1" applyFont="1" applyFill="1" applyBorder="1" applyAlignment="1">
      <alignment wrapText="1"/>
    </xf>
    <xf numFmtId="49" fontId="26" fillId="0" borderId="15" xfId="0" applyNumberFormat="1" applyFont="1" applyFill="1" applyBorder="1" applyAlignment="1">
      <alignment horizontal="right"/>
    </xf>
    <xf numFmtId="181" fontId="26" fillId="0" borderId="15" xfId="0" applyNumberFormat="1" applyFont="1" applyFill="1" applyBorder="1" applyAlignment="1">
      <alignment wrapText="1"/>
    </xf>
    <xf numFmtId="174" fontId="26" fillId="0" borderId="15" xfId="0" applyNumberFormat="1" applyFont="1" applyFill="1" applyBorder="1" applyAlignment="1">
      <alignment horizontal="center"/>
    </xf>
    <xf numFmtId="49" fontId="36" fillId="0" borderId="15" xfId="0" applyNumberFormat="1" applyFont="1" applyFill="1" applyBorder="1" applyAlignment="1">
      <alignment horizontal="right"/>
    </xf>
    <xf numFmtId="181" fontId="36" fillId="0" borderId="15" xfId="0" applyNumberFormat="1" applyFont="1" applyFill="1" applyBorder="1" applyAlignment="1">
      <alignment wrapText="1"/>
    </xf>
    <xf numFmtId="174" fontId="36" fillId="0" borderId="15" xfId="22" applyNumberFormat="1" applyFont="1" applyFill="1" applyBorder="1" applyAlignment="1">
      <alignment horizontal="center"/>
    </xf>
    <xf numFmtId="49" fontId="38" fillId="0" borderId="15" xfId="0" applyNumberFormat="1" applyFont="1" applyFill="1" applyBorder="1" applyAlignment="1">
      <alignment horizontal="right"/>
    </xf>
    <xf numFmtId="174" fontId="38" fillId="0" borderId="15" xfId="0" applyNumberFormat="1" applyFont="1" applyFill="1" applyBorder="1" applyAlignment="1">
      <alignment horizontal="center"/>
    </xf>
    <xf numFmtId="181" fontId="33" fillId="0" borderId="30" xfId="0" applyNumberFormat="1" applyFont="1" applyFill="1" applyBorder="1" applyAlignment="1">
      <alignment wrapText="1"/>
    </xf>
    <xf numFmtId="0" fontId="38" fillId="0" borderId="0" xfId="0" applyFont="1" applyFill="1" applyAlignment="1">
      <alignment/>
    </xf>
    <xf numFmtId="181" fontId="26" fillId="0" borderId="30" xfId="0" applyNumberFormat="1" applyFont="1" applyFill="1" applyBorder="1" applyAlignment="1">
      <alignment wrapText="1"/>
    </xf>
    <xf numFmtId="181" fontId="36" fillId="0" borderId="30" xfId="0" applyNumberFormat="1" applyFont="1" applyFill="1" applyBorder="1" applyAlignment="1">
      <alignment wrapText="1"/>
    </xf>
    <xf numFmtId="174" fontId="23" fillId="0" borderId="15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right"/>
    </xf>
    <xf numFmtId="181" fontId="1" fillId="0" borderId="30" xfId="0" applyNumberFormat="1" applyFont="1" applyFill="1" applyBorder="1" applyAlignment="1">
      <alignment wrapText="1"/>
    </xf>
    <xf numFmtId="174" fontId="1" fillId="0" borderId="15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49" fontId="36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wrapText="1"/>
    </xf>
    <xf numFmtId="173" fontId="36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0" fontId="1" fillId="0" borderId="0" xfId="19" applyFont="1" applyFill="1" applyAlignment="1">
      <alignment horizontal="left" vertical="center"/>
      <protection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0" fillId="0" borderId="0" xfId="17" applyAlignment="1" applyProtection="1">
      <alignment/>
      <protection hidden="1"/>
    </xf>
    <xf numFmtId="0" fontId="10" fillId="0" borderId="0" xfId="17" applyFont="1" applyAlignment="1" applyProtection="1">
      <alignment horizontal="right"/>
      <protection hidden="1"/>
    </xf>
    <xf numFmtId="0" fontId="0" fillId="0" borderId="0" xfId="17" applyFont="1" applyAlignment="1" applyProtection="1">
      <alignment horizontal="right"/>
      <protection hidden="1"/>
    </xf>
    <xf numFmtId="0" fontId="10" fillId="0" borderId="0" xfId="17" applyFont="1" applyAlignment="1">
      <alignment/>
      <protection/>
    </xf>
    <xf numFmtId="0" fontId="5" fillId="0" borderId="0" xfId="17" applyNumberFormat="1" applyFont="1" applyFill="1" applyAlignment="1" applyProtection="1">
      <alignment/>
      <protection hidden="1"/>
    </xf>
    <xf numFmtId="0" fontId="39" fillId="0" borderId="0" xfId="17" applyFont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0" fillId="0" borderId="0" xfId="17" applyNumberFormat="1" applyFont="1" applyFill="1" applyAlignment="1" applyProtection="1">
      <alignment horizontal="centerContinuous"/>
      <protection hidden="1"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7" fillId="0" borderId="26" xfId="17" applyNumberFormat="1" applyFont="1" applyFill="1" applyBorder="1" applyAlignment="1" applyProtection="1">
      <alignment horizontal="center"/>
      <protection hidden="1"/>
    </xf>
    <xf numFmtId="0" fontId="7" fillId="0" borderId="40" xfId="17" applyNumberFormat="1" applyFont="1" applyFill="1" applyBorder="1" applyAlignment="1" applyProtection="1">
      <alignment horizontal="center"/>
      <protection hidden="1"/>
    </xf>
    <xf numFmtId="0" fontId="0" fillId="0" borderId="34" xfId="17" applyBorder="1" applyProtection="1">
      <alignment/>
      <protection hidden="1"/>
    </xf>
    <xf numFmtId="0" fontId="7" fillId="0" borderId="19" xfId="17" applyNumberFormat="1" applyFont="1" applyFill="1" applyBorder="1" applyAlignment="1" applyProtection="1">
      <alignment horizontal="center"/>
      <protection hidden="1"/>
    </xf>
    <xf numFmtId="0" fontId="7" fillId="0" borderId="0" xfId="17" applyNumberFormat="1" applyFont="1" applyFill="1" applyBorder="1" applyAlignment="1" applyProtection="1">
      <alignment horizontal="center"/>
      <protection hidden="1"/>
    </xf>
    <xf numFmtId="0" fontId="7" fillId="0" borderId="28" xfId="17" applyNumberFormat="1" applyFont="1" applyFill="1" applyBorder="1" applyAlignment="1" applyProtection="1">
      <alignment horizontal="center"/>
      <protection hidden="1"/>
    </xf>
    <xf numFmtId="0" fontId="7" fillId="0" borderId="41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7" applyNumberFormat="1" applyFont="1" applyFill="1" applyBorder="1" applyAlignment="1" applyProtection="1">
      <alignment horizontal="center" vertical="center" wrapText="1"/>
      <protection hidden="1"/>
    </xf>
    <xf numFmtId="0" fontId="8" fillId="2" borderId="15" xfId="17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17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>
      <alignment horizontal="center" vertical="center" wrapText="1"/>
    </xf>
    <xf numFmtId="178" fontId="7" fillId="0" borderId="42" xfId="17" applyNumberFormat="1" applyFont="1" applyFill="1" applyBorder="1" applyAlignment="1" applyProtection="1">
      <alignment/>
      <protection hidden="1"/>
    </xf>
    <xf numFmtId="176" fontId="7" fillId="0" borderId="10" xfId="17" applyNumberFormat="1" applyFont="1" applyFill="1" applyBorder="1" applyAlignment="1" applyProtection="1">
      <alignment/>
      <protection hidden="1"/>
    </xf>
    <xf numFmtId="177" fontId="7" fillId="0" borderId="10" xfId="17" applyNumberFormat="1" applyFont="1" applyFill="1" applyBorder="1" applyAlignment="1" applyProtection="1">
      <alignment/>
      <protection hidden="1"/>
    </xf>
    <xf numFmtId="178" fontId="7" fillId="0" borderId="10" xfId="17" applyNumberFormat="1" applyFont="1" applyFill="1" applyBorder="1" applyAlignment="1" applyProtection="1">
      <alignment/>
      <protection hidden="1"/>
    </xf>
    <xf numFmtId="178" fontId="2" fillId="0" borderId="42" xfId="17" applyNumberFormat="1" applyFont="1" applyFill="1" applyBorder="1" applyAlignment="1" applyProtection="1">
      <alignment/>
      <protection hidden="1"/>
    </xf>
    <xf numFmtId="180" fontId="7" fillId="0" borderId="10" xfId="17" applyNumberFormat="1" applyFont="1" applyFill="1" applyBorder="1" applyAlignment="1" applyProtection="1">
      <alignment/>
      <protection hidden="1"/>
    </xf>
    <xf numFmtId="180" fontId="2" fillId="0" borderId="43" xfId="17" applyNumberFormat="1" applyFont="1" applyFill="1" applyBorder="1" applyAlignment="1" applyProtection="1">
      <alignment/>
      <protection hidden="1"/>
    </xf>
    <xf numFmtId="180" fontId="2" fillId="0" borderId="44" xfId="17" applyNumberFormat="1" applyFont="1" applyFill="1" applyBorder="1" applyAlignment="1" applyProtection="1">
      <alignment/>
      <protection hidden="1"/>
    </xf>
    <xf numFmtId="178" fontId="7" fillId="0" borderId="9" xfId="17" applyNumberFormat="1" applyFont="1" applyFill="1" applyBorder="1" applyAlignment="1" applyProtection="1">
      <alignment horizontal="centerContinuous" wrapText="1"/>
      <protection hidden="1"/>
    </xf>
    <xf numFmtId="178" fontId="2" fillId="0" borderId="30" xfId="17" applyNumberFormat="1" applyFont="1" applyFill="1" applyBorder="1" applyAlignment="1" applyProtection="1">
      <alignment/>
      <protection hidden="1"/>
    </xf>
    <xf numFmtId="176" fontId="2" fillId="0" borderId="13" xfId="17" applyNumberFormat="1" applyFont="1" applyFill="1" applyBorder="1" applyAlignment="1" applyProtection="1">
      <alignment/>
      <protection hidden="1"/>
    </xf>
    <xf numFmtId="177" fontId="2" fillId="0" borderId="13" xfId="17" applyNumberFormat="1" applyFont="1" applyFill="1" applyBorder="1" applyAlignment="1" applyProtection="1">
      <alignment/>
      <protection hidden="1"/>
    </xf>
    <xf numFmtId="178" fontId="2" fillId="0" borderId="13" xfId="17" applyNumberFormat="1" applyFont="1" applyFill="1" applyBorder="1" applyAlignment="1" applyProtection="1">
      <alignment/>
      <protection hidden="1"/>
    </xf>
    <xf numFmtId="180" fontId="2" fillId="0" borderId="13" xfId="17" applyNumberFormat="1" applyFont="1" applyFill="1" applyBorder="1" applyAlignment="1" applyProtection="1">
      <alignment/>
      <protection hidden="1"/>
    </xf>
    <xf numFmtId="180" fontId="2" fillId="0" borderId="45" xfId="17" applyNumberFormat="1" applyFont="1" applyFill="1" applyBorder="1" applyAlignment="1" applyProtection="1">
      <alignment/>
      <protection hidden="1"/>
    </xf>
    <xf numFmtId="180" fontId="2" fillId="0" borderId="46" xfId="17" applyNumberFormat="1" applyFont="1" applyFill="1" applyBorder="1" applyAlignment="1" applyProtection="1">
      <alignment/>
      <protection hidden="1"/>
    </xf>
    <xf numFmtId="178" fontId="7" fillId="0" borderId="14" xfId="17" applyNumberFormat="1" applyFont="1" applyFill="1" applyBorder="1" applyAlignment="1" applyProtection="1">
      <alignment horizontal="centerContinuous" wrapText="1"/>
      <protection hidden="1"/>
    </xf>
    <xf numFmtId="176" fontId="2" fillId="0" borderId="13" xfId="17" applyNumberFormat="1" applyFont="1" applyFill="1" applyBorder="1" applyAlignment="1" applyProtection="1">
      <alignment horizontal="centerContinuous" wrapText="1"/>
      <protection hidden="1"/>
    </xf>
    <xf numFmtId="178" fontId="2" fillId="2" borderId="30" xfId="17" applyNumberFormat="1" applyFont="1" applyFill="1" applyBorder="1" applyAlignment="1" applyProtection="1">
      <alignment/>
      <protection hidden="1"/>
    </xf>
    <xf numFmtId="176" fontId="2" fillId="2" borderId="13" xfId="17" applyNumberFormat="1" applyFont="1" applyFill="1" applyBorder="1" applyAlignment="1" applyProtection="1">
      <alignment/>
      <protection hidden="1"/>
    </xf>
    <xf numFmtId="177" fontId="2" fillId="2" borderId="13" xfId="17" applyNumberFormat="1" applyFont="1" applyFill="1" applyBorder="1" applyAlignment="1" applyProtection="1">
      <alignment/>
      <protection hidden="1"/>
    </xf>
    <xf numFmtId="178" fontId="2" fillId="2" borderId="13" xfId="17" applyNumberFormat="1" applyFont="1" applyFill="1" applyBorder="1" applyAlignment="1" applyProtection="1">
      <alignment/>
      <protection hidden="1"/>
    </xf>
    <xf numFmtId="180" fontId="2" fillId="2" borderId="13" xfId="17" applyNumberFormat="1" applyFont="1" applyFill="1" applyBorder="1" applyAlignment="1" applyProtection="1">
      <alignment/>
      <protection hidden="1"/>
    </xf>
    <xf numFmtId="176" fontId="2" fillId="0" borderId="15" xfId="17" applyNumberFormat="1" applyFont="1" applyFill="1" applyBorder="1" applyAlignment="1" applyProtection="1">
      <alignment horizontal="centerContinuous" wrapText="1"/>
      <protection hidden="1"/>
    </xf>
    <xf numFmtId="177" fontId="2" fillId="2" borderId="13" xfId="17" applyNumberFormat="1" applyFont="1" applyFill="1" applyBorder="1" applyAlignment="1" applyProtection="1">
      <alignment horizontal="centerContinuous" wrapText="1"/>
      <protection hidden="1"/>
    </xf>
    <xf numFmtId="178" fontId="2" fillId="2" borderId="13" xfId="17" applyNumberFormat="1" applyFont="1" applyFill="1" applyBorder="1" applyAlignment="1" applyProtection="1">
      <alignment horizontal="centerContinuous" wrapText="1"/>
      <protection hidden="1"/>
    </xf>
    <xf numFmtId="179" fontId="2" fillId="2" borderId="11" xfId="17" applyNumberFormat="1" applyFont="1" applyFill="1" applyBorder="1" applyAlignment="1" applyProtection="1">
      <alignment horizontal="centerContinuous" wrapText="1"/>
      <protection hidden="1"/>
    </xf>
    <xf numFmtId="178" fontId="7" fillId="0" borderId="12" xfId="17" applyNumberFormat="1" applyFont="1" applyFill="1" applyBorder="1" applyAlignment="1" applyProtection="1">
      <alignment horizontal="centerContinuous" wrapText="1"/>
      <protection hidden="1"/>
    </xf>
    <xf numFmtId="178" fontId="7" fillId="0" borderId="30" xfId="17" applyNumberFormat="1" applyFont="1" applyFill="1" applyBorder="1" applyAlignment="1" applyProtection="1">
      <alignment/>
      <protection hidden="1"/>
    </xf>
    <xf numFmtId="176" fontId="7" fillId="0" borderId="13" xfId="17" applyNumberFormat="1" applyFont="1" applyFill="1" applyBorder="1" applyAlignment="1" applyProtection="1">
      <alignment/>
      <protection hidden="1"/>
    </xf>
    <xf numFmtId="177" fontId="7" fillId="0" borderId="13" xfId="17" applyNumberFormat="1" applyFont="1" applyFill="1" applyBorder="1" applyAlignment="1" applyProtection="1">
      <alignment/>
      <protection hidden="1"/>
    </xf>
    <xf numFmtId="178" fontId="7" fillId="0" borderId="13" xfId="17" applyNumberFormat="1" applyFont="1" applyFill="1" applyBorder="1" applyAlignment="1" applyProtection="1">
      <alignment/>
      <protection hidden="1"/>
    </xf>
    <xf numFmtId="180" fontId="7" fillId="0" borderId="13" xfId="17" applyNumberFormat="1" applyFont="1" applyFill="1" applyBorder="1" applyAlignment="1" applyProtection="1">
      <alignment/>
      <protection hidden="1"/>
    </xf>
    <xf numFmtId="178" fontId="7" fillId="0" borderId="17" xfId="17" applyNumberFormat="1" applyFont="1" applyFill="1" applyBorder="1" applyAlignment="1" applyProtection="1">
      <alignment horizontal="centerContinuous" wrapText="1"/>
      <protection hidden="1"/>
    </xf>
    <xf numFmtId="176" fontId="2" fillId="0" borderId="18" xfId="17" applyNumberFormat="1" applyFont="1" applyFill="1" applyBorder="1" applyAlignment="1" applyProtection="1">
      <alignment horizontal="centerContinuous" wrapText="1"/>
      <protection hidden="1"/>
    </xf>
    <xf numFmtId="177" fontId="2" fillId="2" borderId="18" xfId="17" applyNumberFormat="1" applyFont="1" applyFill="1" applyBorder="1" applyAlignment="1" applyProtection="1">
      <alignment horizontal="centerContinuous" wrapText="1"/>
      <protection hidden="1"/>
    </xf>
    <xf numFmtId="177" fontId="2" fillId="2" borderId="31" xfId="17" applyNumberFormat="1" applyFont="1" applyFill="1" applyBorder="1" applyAlignment="1" applyProtection="1">
      <alignment horizontal="centerContinuous" wrapText="1"/>
      <protection hidden="1"/>
    </xf>
    <xf numFmtId="178" fontId="2" fillId="2" borderId="32" xfId="17" applyNumberFormat="1" applyFont="1" applyFill="1" applyBorder="1" applyAlignment="1" applyProtection="1">
      <alignment/>
      <protection hidden="1"/>
    </xf>
    <xf numFmtId="176" fontId="2" fillId="2" borderId="31" xfId="17" applyNumberFormat="1" applyFont="1" applyFill="1" applyBorder="1" applyAlignment="1" applyProtection="1">
      <alignment/>
      <protection hidden="1"/>
    </xf>
    <xf numFmtId="177" fontId="2" fillId="2" borderId="31" xfId="17" applyNumberFormat="1" applyFont="1" applyFill="1" applyBorder="1" applyAlignment="1" applyProtection="1">
      <alignment/>
      <protection hidden="1"/>
    </xf>
    <xf numFmtId="178" fontId="2" fillId="2" borderId="31" xfId="17" applyNumberFormat="1" applyFont="1" applyFill="1" applyBorder="1" applyAlignment="1" applyProtection="1">
      <alignment/>
      <protection hidden="1"/>
    </xf>
    <xf numFmtId="178" fontId="2" fillId="0" borderId="32" xfId="17" applyNumberFormat="1" applyFont="1" applyFill="1" applyBorder="1" applyAlignment="1" applyProtection="1">
      <alignment/>
      <protection hidden="1"/>
    </xf>
    <xf numFmtId="180" fontId="2" fillId="2" borderId="31" xfId="17" applyNumberFormat="1" applyFont="1" applyFill="1" applyBorder="1" applyAlignment="1" applyProtection="1">
      <alignment/>
      <protection hidden="1"/>
    </xf>
    <xf numFmtId="180" fontId="2" fillId="0" borderId="47" xfId="17" applyNumberFormat="1" applyFont="1" applyFill="1" applyBorder="1" applyAlignment="1" applyProtection="1">
      <alignment/>
      <protection hidden="1"/>
    </xf>
    <xf numFmtId="180" fontId="2" fillId="0" borderId="48" xfId="17" applyNumberFormat="1" applyFont="1" applyFill="1" applyBorder="1" applyAlignment="1" applyProtection="1">
      <alignment/>
      <protection hidden="1"/>
    </xf>
    <xf numFmtId="0" fontId="29" fillId="0" borderId="16" xfId="17" applyNumberFormat="1" applyFont="1" applyFill="1" applyBorder="1" applyAlignment="1" applyProtection="1">
      <alignment horizontal="centerContinuous"/>
      <protection hidden="1"/>
    </xf>
    <xf numFmtId="0" fontId="2" fillId="0" borderId="19" xfId="17" applyNumberFormat="1" applyFont="1" applyFill="1" applyBorder="1" applyAlignment="1" applyProtection="1">
      <alignment horizontal="centerContinuous"/>
      <protection hidden="1"/>
    </xf>
    <xf numFmtId="0" fontId="2" fillId="0" borderId="30" xfId="17" applyNumberFormat="1" applyFont="1" applyFill="1" applyBorder="1" applyAlignment="1" applyProtection="1">
      <alignment/>
      <protection hidden="1"/>
    </xf>
    <xf numFmtId="180" fontId="7" fillId="0" borderId="37" xfId="17" applyNumberFormat="1" applyFont="1" applyFill="1" applyBorder="1" applyAlignment="1" applyProtection="1">
      <alignment/>
      <protection hidden="1"/>
    </xf>
    <xf numFmtId="180" fontId="7" fillId="0" borderId="30" xfId="17" applyNumberFormat="1" applyFont="1" applyFill="1" applyBorder="1" applyAlignment="1" applyProtection="1">
      <alignment/>
      <protection hidden="1"/>
    </xf>
    <xf numFmtId="180" fontId="7" fillId="0" borderId="45" xfId="17" applyNumberFormat="1" applyFont="1" applyFill="1" applyBorder="1" applyAlignment="1" applyProtection="1">
      <alignment/>
      <protection hidden="1"/>
    </xf>
    <xf numFmtId="0" fontId="0" fillId="0" borderId="26" xfId="17" applyNumberFormat="1" applyFont="1" applyFill="1" applyBorder="1" applyAlignment="1" applyProtection="1">
      <alignment/>
      <protection hidden="1"/>
    </xf>
    <xf numFmtId="0" fontId="0" fillId="0" borderId="26" xfId="17" applyBorder="1" applyProtection="1">
      <alignment/>
      <protection hidden="1"/>
    </xf>
    <xf numFmtId="0" fontId="2" fillId="0" borderId="26" xfId="17" applyNumberFormat="1" applyFont="1" applyFill="1" applyBorder="1" applyAlignment="1" applyProtection="1">
      <alignment horizontal="center"/>
      <protection hidden="1"/>
    </xf>
    <xf numFmtId="0" fontId="1" fillId="0" borderId="0" xfId="17" applyFont="1" applyFill="1" applyAlignment="1">
      <alignment/>
      <protection/>
    </xf>
    <xf numFmtId="0" fontId="1" fillId="0" borderId="0" xfId="19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1" fillId="0" borderId="0" xfId="17" applyFont="1" applyFill="1" applyAlignment="1">
      <alignment horizontal="right"/>
      <protection/>
    </xf>
    <xf numFmtId="0" fontId="40" fillId="0" borderId="0" xfId="0" applyFont="1" applyFill="1" applyAlignment="1">
      <alignment horizontal="right" wrapText="1"/>
    </xf>
    <xf numFmtId="49" fontId="10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174" fontId="1" fillId="0" borderId="15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left" vertical="center" wrapText="1"/>
    </xf>
    <xf numFmtId="174" fontId="36" fillId="0" borderId="15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174" fontId="10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82" fontId="10" fillId="0" borderId="0" xfId="23" applyNumberFormat="1" applyFont="1" applyFill="1" applyAlignment="1">
      <alignment/>
    </xf>
    <xf numFmtId="182" fontId="9" fillId="0" borderId="0" xfId="23" applyNumberFormat="1" applyFont="1" applyFill="1" applyAlignment="1">
      <alignment horizontal="right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vertical="top" wrapText="1"/>
    </xf>
    <xf numFmtId="182" fontId="9" fillId="0" borderId="15" xfId="23" applyNumberFormat="1" applyFont="1" applyFill="1" applyBorder="1" applyAlignment="1">
      <alignment horizontal="right" wrapText="1"/>
    </xf>
    <xf numFmtId="0" fontId="43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left" vertical="top" wrapText="1"/>
    </xf>
    <xf numFmtId="182" fontId="44" fillId="0" borderId="15" xfId="23" applyNumberFormat="1" applyFont="1" applyFill="1" applyBorder="1" applyAlignment="1">
      <alignment horizontal="right" wrapText="1"/>
    </xf>
    <xf numFmtId="0" fontId="38" fillId="0" borderId="15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right" vertical="top" wrapText="1"/>
    </xf>
    <xf numFmtId="182" fontId="38" fillId="0" borderId="15" xfId="23" applyNumberFormat="1" applyFont="1" applyFill="1" applyBorder="1" applyAlignment="1">
      <alignment horizontal="right" wrapText="1"/>
    </xf>
    <xf numFmtId="182" fontId="10" fillId="0" borderId="15" xfId="23" applyNumberFormat="1" applyFont="1" applyFill="1" applyBorder="1" applyAlignment="1">
      <alignment horizontal="right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left" vertical="center" wrapText="1"/>
    </xf>
    <xf numFmtId="183" fontId="0" fillId="0" borderId="0" xfId="0" applyNumberFormat="1" applyFill="1" applyAlignment="1">
      <alignment/>
    </xf>
    <xf numFmtId="0" fontId="10" fillId="0" borderId="15" xfId="0" applyFont="1" applyFill="1" applyBorder="1" applyAlignment="1">
      <alignment horizontal="left" vertical="center" wrapText="1"/>
    </xf>
    <xf numFmtId="2" fontId="10" fillId="0" borderId="15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left" vertical="top" wrapText="1"/>
    </xf>
    <xf numFmtId="2" fontId="9" fillId="0" borderId="15" xfId="0" applyNumberFormat="1" applyFont="1" applyFill="1" applyBorder="1" applyAlignment="1">
      <alignment horizontal="center" vertical="center"/>
    </xf>
    <xf numFmtId="177" fontId="10" fillId="0" borderId="15" xfId="18" applyNumberFormat="1" applyFont="1" applyFill="1" applyBorder="1" applyAlignment="1" applyProtection="1">
      <alignment wrapText="1"/>
      <protection hidden="1"/>
    </xf>
    <xf numFmtId="0" fontId="38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183" fontId="10" fillId="0" borderId="0" xfId="0" applyNumberFormat="1" applyFont="1" applyFill="1" applyAlignment="1">
      <alignment/>
    </xf>
    <xf numFmtId="0" fontId="32" fillId="0" borderId="0" xfId="0" applyFont="1" applyFill="1" applyAlignment="1">
      <alignment wrapText="1"/>
    </xf>
    <xf numFmtId="176" fontId="29" fillId="2" borderId="12" xfId="0" applyNumberFormat="1" applyFont="1" applyFill="1" applyBorder="1" applyAlignment="1" applyProtection="1">
      <alignment horizontal="left" wrapText="1"/>
      <protection hidden="1"/>
    </xf>
    <xf numFmtId="172" fontId="29" fillId="2" borderId="15" xfId="0" applyNumberFormat="1" applyFon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wrapText="1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176" fontId="2" fillId="2" borderId="17" xfId="0" applyNumberFormat="1" applyFont="1" applyFill="1" applyBorder="1" applyAlignment="1" applyProtection="1">
      <alignment horizontal="left" wrapText="1"/>
      <protection hidden="1"/>
    </xf>
    <xf numFmtId="176" fontId="2" fillId="2" borderId="49" xfId="0" applyNumberFormat="1" applyFont="1" applyFill="1" applyBorder="1" applyAlignment="1" applyProtection="1">
      <alignment horizontal="left" wrapText="1"/>
      <protection hidden="1"/>
    </xf>
    <xf numFmtId="172" fontId="2" fillId="2" borderId="18" xfId="0" applyNumberFormat="1" applyFont="1" applyFill="1" applyBorder="1" applyAlignment="1" applyProtection="1">
      <alignment/>
      <protection hidden="1"/>
    </xf>
    <xf numFmtId="0" fontId="32" fillId="0" borderId="0" xfId="0" applyFont="1" applyFill="1" applyAlignment="1">
      <alignment horizontal="center" wrapText="1"/>
    </xf>
    <xf numFmtId="172" fontId="30" fillId="2" borderId="15" xfId="0" applyNumberFormat="1" applyFont="1" applyFill="1" applyBorder="1" applyAlignment="1" applyProtection="1">
      <alignment/>
      <protection hidden="1"/>
    </xf>
    <xf numFmtId="176" fontId="2" fillId="2" borderId="14" xfId="0" applyNumberFormat="1" applyFont="1" applyFill="1" applyBorder="1" applyAlignment="1" applyProtection="1">
      <alignment horizontal="left" wrapText="1"/>
      <protection hidden="1"/>
    </xf>
    <xf numFmtId="176" fontId="2" fillId="2" borderId="12" xfId="0" applyNumberFormat="1" applyFont="1" applyFill="1" applyBorder="1" applyAlignment="1" applyProtection="1">
      <alignment horizontal="left" wrapText="1"/>
      <protection hidden="1"/>
    </xf>
    <xf numFmtId="172" fontId="2" fillId="2" borderId="15" xfId="0" applyNumberFormat="1" applyFont="1" applyFill="1" applyBorder="1" applyAlignment="1" applyProtection="1">
      <alignment/>
      <protection hidden="1"/>
    </xf>
    <xf numFmtId="176" fontId="31" fillId="2" borderId="14" xfId="0" applyNumberFormat="1" applyFont="1" applyFill="1" applyBorder="1" applyAlignment="1" applyProtection="1">
      <alignment horizontal="left" wrapText="1"/>
      <protection hidden="1"/>
    </xf>
    <xf numFmtId="176" fontId="31" fillId="2" borderId="12" xfId="0" applyNumberFormat="1" applyFont="1" applyFill="1" applyBorder="1" applyAlignment="1" applyProtection="1">
      <alignment horizontal="left" wrapText="1"/>
      <protection hidden="1"/>
    </xf>
    <xf numFmtId="172" fontId="31" fillId="2" borderId="15" xfId="0" applyNumberFormat="1" applyFont="1" applyFill="1" applyBorder="1" applyAlignment="1" applyProtection="1">
      <alignment/>
      <protection hidden="1"/>
    </xf>
    <xf numFmtId="176" fontId="29" fillId="2" borderId="14" xfId="0" applyNumberFormat="1" applyFont="1" applyFill="1" applyBorder="1" applyAlignment="1" applyProtection="1">
      <alignment horizontal="left" wrapText="1"/>
      <protection hidden="1"/>
    </xf>
    <xf numFmtId="172" fontId="29" fillId="2" borderId="25" xfId="0" applyNumberFormat="1" applyFont="1" applyFill="1" applyBorder="1" applyAlignment="1" applyProtection="1">
      <alignment/>
      <protection hidden="1"/>
    </xf>
    <xf numFmtId="176" fontId="30" fillId="2" borderId="14" xfId="0" applyNumberFormat="1" applyFont="1" applyFill="1" applyBorder="1" applyAlignment="1" applyProtection="1">
      <alignment horizontal="left" wrapText="1"/>
      <protection hidden="1"/>
    </xf>
    <xf numFmtId="176" fontId="30" fillId="2" borderId="12" xfId="0" applyNumberFormat="1" applyFont="1" applyFill="1" applyBorder="1" applyAlignment="1" applyProtection="1">
      <alignment horizontal="left" wrapText="1"/>
      <protection hidden="1"/>
    </xf>
    <xf numFmtId="49" fontId="5" fillId="0" borderId="0" xfId="17" applyNumberFormat="1" applyFont="1" applyFill="1" applyAlignment="1" applyProtection="1">
      <alignment horizontal="center"/>
      <protection hidden="1"/>
    </xf>
    <xf numFmtId="0" fontId="6" fillId="0" borderId="2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49" fontId="20" fillId="2" borderId="15" xfId="21" applyNumberFormat="1" applyFont="1" applyFill="1" applyBorder="1" applyAlignment="1">
      <alignment horizontal="center" vertical="center" wrapText="1"/>
      <protection/>
    </xf>
    <xf numFmtId="0" fontId="20" fillId="2" borderId="15" xfId="21" applyFont="1" applyFill="1" applyBorder="1" applyAlignment="1">
      <alignment horizontal="center" vertical="center" wrapText="1"/>
      <protection/>
    </xf>
    <xf numFmtId="0" fontId="20" fillId="2" borderId="1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6" fillId="0" borderId="0" xfId="0" applyNumberFormat="1" applyFont="1" applyFill="1" applyAlignment="1" applyProtection="1">
      <alignment horizontal="right" wrapText="1"/>
      <protection hidden="1"/>
    </xf>
    <xf numFmtId="0" fontId="26" fillId="0" borderId="0" xfId="0" applyNumberFormat="1" applyFont="1" applyFill="1" applyAlignment="1" applyProtection="1">
      <alignment horizontal="right"/>
      <protection hidden="1"/>
    </xf>
    <xf numFmtId="0" fontId="10" fillId="0" borderId="0" xfId="17" applyFont="1" applyAlignment="1">
      <alignment horizontal="right"/>
      <protection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2" xfId="0" applyNumberFormat="1" applyFont="1" applyFill="1" applyBorder="1" applyAlignment="1" applyProtection="1">
      <alignment horizontal="center" vertical="center"/>
      <protection hidden="1"/>
    </xf>
    <xf numFmtId="176" fontId="29" fillId="2" borderId="51" xfId="0" applyNumberFormat="1" applyFont="1" applyFill="1" applyBorder="1" applyAlignment="1" applyProtection="1">
      <alignment horizontal="left" wrapText="1"/>
      <protection hidden="1"/>
    </xf>
    <xf numFmtId="176" fontId="29" fillId="2" borderId="6" xfId="0" applyNumberFormat="1" applyFont="1" applyFill="1" applyBorder="1" applyAlignment="1" applyProtection="1">
      <alignment horizontal="left" wrapText="1"/>
      <protection hidden="1"/>
    </xf>
    <xf numFmtId="0" fontId="1" fillId="0" borderId="0" xfId="0" applyFont="1" applyFill="1" applyAlignment="1">
      <alignment horizontal="right" wrapText="1"/>
    </xf>
    <xf numFmtId="0" fontId="39" fillId="0" borderId="0" xfId="17" applyFont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7" fillId="0" borderId="52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53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40" xfId="17" applyNumberFormat="1" applyFont="1" applyFill="1" applyBorder="1" applyAlignment="1" applyProtection="1">
      <alignment horizontal="center" vertical="center"/>
      <protection hidden="1"/>
    </xf>
    <xf numFmtId="0" fontId="7" fillId="0" borderId="53" xfId="17" applyNumberFormat="1" applyFont="1" applyFill="1" applyBorder="1" applyAlignment="1" applyProtection="1">
      <alignment horizontal="center" vertical="center"/>
      <protection hidden="1"/>
    </xf>
    <xf numFmtId="0" fontId="7" fillId="0" borderId="54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41" xfId="17" applyNumberFormat="1" applyFont="1" applyFill="1" applyBorder="1" applyAlignment="1" applyProtection="1">
      <alignment horizontal="center" vertical="center" wrapText="1"/>
      <protection hidden="1"/>
    </xf>
    <xf numFmtId="0" fontId="7" fillId="2" borderId="21" xfId="17" applyNumberFormat="1" applyFont="1" applyFill="1" applyBorder="1" applyAlignment="1" applyProtection="1">
      <alignment horizontal="center" vertical="center" wrapText="1"/>
      <protection hidden="1"/>
    </xf>
    <xf numFmtId="0" fontId="7" fillId="2" borderId="26" xfId="17" applyNumberFormat="1" applyFont="1" applyFill="1" applyBorder="1" applyAlignment="1" applyProtection="1">
      <alignment horizontal="center" vertical="center" wrapText="1"/>
      <protection hidden="1"/>
    </xf>
    <xf numFmtId="0" fontId="7" fillId="2" borderId="54" xfId="17" applyNumberFormat="1" applyFont="1" applyFill="1" applyBorder="1" applyAlignment="1" applyProtection="1">
      <alignment horizontal="center" vertical="center" wrapText="1"/>
      <protection hidden="1"/>
    </xf>
    <xf numFmtId="0" fontId="7" fillId="2" borderId="41" xfId="17" applyNumberFormat="1" applyFont="1" applyFill="1" applyBorder="1" applyAlignment="1" applyProtection="1">
      <alignment horizontal="center" vertical="center" wrapText="1"/>
      <protection hidden="1"/>
    </xf>
    <xf numFmtId="0" fontId="7" fillId="2" borderId="52" xfId="17" applyNumberFormat="1" applyFont="1" applyFill="1" applyBorder="1" applyAlignment="1" applyProtection="1">
      <alignment horizontal="center" vertical="center" wrapText="1"/>
      <protection hidden="1"/>
    </xf>
    <xf numFmtId="0" fontId="7" fillId="2" borderId="53" xfId="17" applyNumberFormat="1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>
      <alignment horizontal="center" vertical="center" wrapText="1"/>
    </xf>
    <xf numFmtId="178" fontId="7" fillId="0" borderId="20" xfId="17" applyNumberFormat="1" applyFont="1" applyFill="1" applyBorder="1" applyAlignment="1" applyProtection="1">
      <alignment horizontal="center" wrapText="1"/>
      <protection hidden="1"/>
    </xf>
    <xf numFmtId="178" fontId="7" fillId="0" borderId="20" xfId="17" applyNumberFormat="1" applyFont="1" applyFill="1" applyBorder="1" applyAlignment="1" applyProtection="1">
      <alignment horizontal="centerContinuous" wrapText="1"/>
      <protection hidden="1"/>
    </xf>
    <xf numFmtId="178" fontId="7" fillId="0" borderId="56" xfId="17" applyNumberFormat="1" applyFont="1" applyFill="1" applyBorder="1" applyAlignment="1" applyProtection="1">
      <alignment horizontal="centerContinuous" wrapText="1"/>
      <protection hidden="1"/>
    </xf>
    <xf numFmtId="176" fontId="2" fillId="0" borderId="39" xfId="17" applyNumberFormat="1" applyFont="1" applyFill="1" applyBorder="1" applyAlignment="1" applyProtection="1">
      <alignment horizontal="center" wrapText="1"/>
      <protection hidden="1"/>
    </xf>
    <xf numFmtId="176" fontId="2" fillId="0" borderId="39" xfId="17" applyNumberFormat="1" applyFont="1" applyFill="1" applyBorder="1" applyAlignment="1" applyProtection="1">
      <alignment horizontal="centerContinuous" wrapText="1"/>
      <protection hidden="1"/>
    </xf>
    <xf numFmtId="176" fontId="2" fillId="0" borderId="57" xfId="17" applyNumberFormat="1" applyFont="1" applyFill="1" applyBorder="1" applyAlignment="1" applyProtection="1">
      <alignment horizontal="centerContinuous" wrapText="1"/>
      <protection hidden="1"/>
    </xf>
    <xf numFmtId="177" fontId="2" fillId="2" borderId="15" xfId="17" applyNumberFormat="1" applyFont="1" applyFill="1" applyBorder="1" applyAlignment="1" applyProtection="1">
      <alignment horizontal="center" wrapText="1"/>
      <protection hidden="1"/>
    </xf>
    <xf numFmtId="177" fontId="2" fillId="2" borderId="15" xfId="17" applyNumberFormat="1" applyFont="1" applyFill="1" applyBorder="1" applyAlignment="1" applyProtection="1">
      <alignment horizontal="centerContinuous" wrapText="1"/>
      <protection hidden="1"/>
    </xf>
    <xf numFmtId="177" fontId="2" fillId="2" borderId="11" xfId="17" applyNumberFormat="1" applyFont="1" applyFill="1" applyBorder="1" applyAlignment="1" applyProtection="1">
      <alignment horizontal="centerContinuous" wrapText="1"/>
      <protection hidden="1"/>
    </xf>
    <xf numFmtId="178" fontId="2" fillId="2" borderId="15" xfId="17" applyNumberFormat="1" applyFont="1" applyFill="1" applyBorder="1" applyAlignment="1" applyProtection="1">
      <alignment horizontal="center" wrapText="1"/>
      <protection hidden="1"/>
    </xf>
    <xf numFmtId="178" fontId="2" fillId="2" borderId="11" xfId="17" applyNumberFormat="1" applyFont="1" applyFill="1" applyBorder="1" applyAlignment="1" applyProtection="1">
      <alignment horizontal="centerContinuous" wrapText="1"/>
      <protection hidden="1"/>
    </xf>
    <xf numFmtId="176" fontId="2" fillId="0" borderId="15" xfId="17" applyNumberFormat="1" applyFont="1" applyFill="1" applyBorder="1" applyAlignment="1" applyProtection="1">
      <alignment horizontal="center" wrapText="1"/>
      <protection hidden="1"/>
    </xf>
    <xf numFmtId="176" fontId="2" fillId="0" borderId="15" xfId="17" applyNumberFormat="1" applyFont="1" applyFill="1" applyBorder="1" applyAlignment="1" applyProtection="1">
      <alignment horizontal="centerContinuous" wrapText="1"/>
      <protection hidden="1"/>
    </xf>
    <xf numFmtId="176" fontId="2" fillId="0" borderId="11" xfId="17" applyNumberFormat="1" applyFont="1" applyFill="1" applyBorder="1" applyAlignment="1" applyProtection="1">
      <alignment horizontal="centerContinuous" wrapText="1"/>
      <protection hidden="1"/>
    </xf>
    <xf numFmtId="178" fontId="7" fillId="0" borderId="14" xfId="17" applyNumberFormat="1" applyFont="1" applyFill="1" applyBorder="1" applyAlignment="1" applyProtection="1">
      <alignment horizontal="center" wrapText="1"/>
      <protection hidden="1"/>
    </xf>
    <xf numFmtId="178" fontId="7" fillId="0" borderId="14" xfId="17" applyNumberFormat="1" applyFont="1" applyFill="1" applyBorder="1" applyAlignment="1" applyProtection="1">
      <alignment horizontal="centerContinuous" wrapText="1"/>
      <protection hidden="1"/>
    </xf>
    <xf numFmtId="178" fontId="7" fillId="0" borderId="46" xfId="17" applyNumberFormat="1" applyFont="1" applyFill="1" applyBorder="1" applyAlignment="1" applyProtection="1">
      <alignment horizontal="centerContinuous" wrapText="1"/>
      <protection hidden="1"/>
    </xf>
    <xf numFmtId="178" fontId="2" fillId="2" borderId="18" xfId="17" applyNumberFormat="1" applyFont="1" applyFill="1" applyBorder="1" applyAlignment="1" applyProtection="1">
      <alignment horizontal="center" wrapText="1"/>
      <protection hidden="1"/>
    </xf>
    <xf numFmtId="178" fontId="2" fillId="2" borderId="33" xfId="17" applyNumberFormat="1" applyFont="1" applyFill="1" applyBorder="1" applyAlignment="1" applyProtection="1">
      <alignment horizontal="centerContinuous" wrapText="1"/>
      <protection hidden="1"/>
    </xf>
    <xf numFmtId="0" fontId="5" fillId="0" borderId="21" xfId="17" applyNumberFormat="1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>
      <alignment horizontal="center" vertical="center"/>
    </xf>
    <xf numFmtId="0" fontId="41" fillId="0" borderId="0" xfId="0" applyFont="1" applyFill="1" applyAlignment="1">
      <alignment horizontal="center" wrapText="1"/>
    </xf>
    <xf numFmtId="49" fontId="36" fillId="0" borderId="0" xfId="0" applyNumberFormat="1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>
      <alignment horizontal="left" vertical="center" wrapText="1"/>
    </xf>
    <xf numFmtId="174" fontId="1" fillId="0" borderId="4" xfId="0" applyNumberFormat="1" applyFont="1" applyFill="1" applyBorder="1" applyAlignment="1">
      <alignment horizontal="center" vertical="center"/>
    </xf>
    <xf numFmtId="174" fontId="1" fillId="0" borderId="36" xfId="0" applyNumberFormat="1" applyFont="1" applyFill="1" applyBorder="1" applyAlignment="1">
      <alignment horizontal="center" vertical="center"/>
    </xf>
    <xf numFmtId="174" fontId="1" fillId="0" borderId="39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174" fontId="1" fillId="0" borderId="58" xfId="0" applyNumberFormat="1" applyFont="1" applyFill="1" applyBorder="1" applyAlignment="1">
      <alignment horizontal="center" vertical="center"/>
    </xf>
    <xf numFmtId="174" fontId="1" fillId="0" borderId="35" xfId="0" applyNumberFormat="1" applyFont="1" applyFill="1" applyBorder="1" applyAlignment="1">
      <alignment horizontal="center" vertical="center"/>
    </xf>
    <xf numFmtId="174" fontId="1" fillId="0" borderId="59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left" vertical="center" wrapText="1"/>
    </xf>
    <xf numFmtId="49" fontId="1" fillId="0" borderId="37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174" fontId="1" fillId="0" borderId="15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left" vertical="center" wrapText="1"/>
    </xf>
    <xf numFmtId="0" fontId="40" fillId="0" borderId="37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horizontal="left" vertical="center" wrapText="1"/>
    </xf>
    <xf numFmtId="0" fontId="36" fillId="0" borderId="30" xfId="0" applyFont="1" applyFill="1" applyBorder="1" applyAlignment="1">
      <alignment vertical="center"/>
    </xf>
    <xf numFmtId="0" fontId="36" fillId="0" borderId="50" xfId="0" applyFont="1" applyFill="1" applyBorder="1" applyAlignment="1">
      <alignment vertical="center"/>
    </xf>
    <xf numFmtId="0" fontId="4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3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14" fontId="0" fillId="0" borderId="0" xfId="17" applyNumberFormat="1" applyAlignment="1">
      <alignment/>
      <protection/>
    </xf>
    <xf numFmtId="14" fontId="1" fillId="0" borderId="0" xfId="0" applyNumberFormat="1" applyFont="1" applyFill="1" applyAlignment="1">
      <alignment horizontal="right"/>
    </xf>
    <xf numFmtId="14" fontId="45" fillId="0" borderId="0" xfId="17" applyNumberFormat="1" applyFont="1" applyFill="1" applyAlignment="1" applyProtection="1">
      <alignment horizontal="center" vertical="center"/>
      <protection hidden="1"/>
    </xf>
  </cellXfs>
  <cellStyles count="11">
    <cellStyle name="Normal" xfId="0"/>
    <cellStyle name="Currency" xfId="15"/>
    <cellStyle name="Currency [0]" xfId="16"/>
    <cellStyle name="Обычный_Tmp" xfId="17"/>
    <cellStyle name="Обычный_Tmp1" xfId="18"/>
    <cellStyle name="Обычный_Tmp2" xfId="19"/>
    <cellStyle name="Обычный_Tmp4" xfId="20"/>
    <cellStyle name="Обычный_Лист1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workbookViewId="0" topLeftCell="A1">
      <selection activeCell="G4" sqref="G4"/>
    </sheetView>
  </sheetViews>
  <sheetFormatPr defaultColWidth="9.140625" defaultRowHeight="12.75"/>
  <cols>
    <col min="1" max="1" width="25.8515625" style="12" customWidth="1"/>
    <col min="2" max="2" width="39.28125" style="5" customWidth="1"/>
    <col min="3" max="3" width="15.8515625" style="5" customWidth="1"/>
    <col min="4" max="4" width="13.57421875" style="5" customWidth="1"/>
    <col min="5" max="5" width="14.8515625" style="5" customWidth="1"/>
    <col min="6" max="6" width="13.140625" style="5" customWidth="1"/>
    <col min="7" max="7" width="18.140625" style="5" customWidth="1"/>
    <col min="8" max="16384" width="9.140625" style="5" customWidth="1"/>
  </cols>
  <sheetData>
    <row r="1" spans="1:7" ht="12.75" customHeight="1">
      <c r="A1" s="1" t="s">
        <v>88</v>
      </c>
      <c r="B1" s="2"/>
      <c r="C1" s="2"/>
      <c r="D1" s="3"/>
      <c r="E1" s="3"/>
      <c r="F1" s="3"/>
      <c r="G1" s="4" t="s">
        <v>89</v>
      </c>
    </row>
    <row r="2" spans="1:7" s="11" customFormat="1" ht="12.75" customHeight="1">
      <c r="A2" s="6" t="s">
        <v>88</v>
      </c>
      <c r="B2" s="7"/>
      <c r="C2" s="8"/>
      <c r="D2" s="9"/>
      <c r="E2" s="9"/>
      <c r="F2" s="10"/>
      <c r="G2" s="4" t="s">
        <v>332</v>
      </c>
    </row>
    <row r="3" spans="2:7" ht="13.5" customHeight="1">
      <c r="B3" s="13"/>
      <c r="C3" s="13"/>
      <c r="D3" s="13"/>
      <c r="E3" s="13"/>
      <c r="F3" s="13"/>
      <c r="G3" s="4" t="s">
        <v>91</v>
      </c>
    </row>
    <row r="4" spans="2:7" ht="13.5" customHeight="1">
      <c r="B4" s="13"/>
      <c r="C4" s="13"/>
      <c r="D4" s="13"/>
      <c r="E4" s="13"/>
      <c r="F4" s="503">
        <v>39695</v>
      </c>
      <c r="G4" s="4" t="s">
        <v>439</v>
      </c>
    </row>
    <row r="5" spans="2:7" ht="13.5" customHeight="1">
      <c r="B5" s="13"/>
      <c r="C5" s="13"/>
      <c r="D5" s="13"/>
      <c r="E5" s="13"/>
      <c r="F5" s="13"/>
      <c r="G5" s="4"/>
    </row>
    <row r="6" spans="2:7" ht="13.5" customHeight="1">
      <c r="B6" s="13"/>
      <c r="C6" s="13"/>
      <c r="D6" s="13"/>
      <c r="E6" s="13"/>
      <c r="F6" s="13"/>
      <c r="G6" s="4" t="s">
        <v>89</v>
      </c>
    </row>
    <row r="7" spans="2:7" ht="13.5" customHeight="1">
      <c r="B7" s="13"/>
      <c r="C7" s="13"/>
      <c r="D7" s="13"/>
      <c r="E7" s="13"/>
      <c r="F7" s="13"/>
      <c r="G7" s="4" t="s">
        <v>92</v>
      </c>
    </row>
    <row r="8" spans="1:7" ht="12.75" customHeight="1">
      <c r="A8" s="14"/>
      <c r="B8" s="15"/>
      <c r="C8" s="15"/>
      <c r="D8" s="15"/>
      <c r="E8" s="15"/>
      <c r="F8" s="15"/>
      <c r="G8" s="4" t="s">
        <v>91</v>
      </c>
    </row>
    <row r="9" spans="1:7" ht="12.75" customHeight="1">
      <c r="A9" s="14"/>
      <c r="B9" s="15"/>
      <c r="C9" s="15"/>
      <c r="D9" s="15"/>
      <c r="E9" s="15"/>
      <c r="F9" s="15"/>
      <c r="G9" s="4" t="s">
        <v>93</v>
      </c>
    </row>
    <row r="10" spans="1:7" ht="12.75" customHeight="1">
      <c r="A10" s="403" t="s">
        <v>94</v>
      </c>
      <c r="B10" s="403"/>
      <c r="C10" s="403"/>
      <c r="D10" s="403"/>
      <c r="E10" s="403"/>
      <c r="F10" s="403"/>
      <c r="G10" s="403"/>
    </row>
    <row r="11" spans="1:7" ht="12.75" customHeight="1">
      <c r="A11" s="403" t="s">
        <v>95</v>
      </c>
      <c r="B11" s="403"/>
      <c r="C11" s="403"/>
      <c r="D11" s="403"/>
      <c r="E11" s="403"/>
      <c r="F11" s="403"/>
      <c r="G11" s="403"/>
    </row>
    <row r="12" spans="1:7" ht="12.75" customHeight="1">
      <c r="A12" s="14"/>
      <c r="B12" s="15"/>
      <c r="C12" s="15"/>
      <c r="D12" s="15"/>
      <c r="E12" s="15"/>
      <c r="F12" s="15"/>
      <c r="G12" s="4"/>
    </row>
    <row r="13" spans="1:7" ht="12.75" customHeight="1">
      <c r="A13" s="14"/>
      <c r="B13" s="15"/>
      <c r="C13" s="15"/>
      <c r="D13" s="15"/>
      <c r="E13" s="15"/>
      <c r="F13" s="15"/>
      <c r="G13" s="4"/>
    </row>
    <row r="14" spans="1:6" ht="12.75" customHeight="1" thickBot="1">
      <c r="A14" s="14"/>
      <c r="B14" s="15"/>
      <c r="C14" s="15"/>
      <c r="D14" s="15"/>
      <c r="E14" s="15"/>
      <c r="F14" s="4" t="s">
        <v>96</v>
      </c>
    </row>
    <row r="15" spans="1:7" ht="24.75" customHeight="1">
      <c r="A15" s="16"/>
      <c r="B15" s="17"/>
      <c r="C15" s="404" t="s">
        <v>97</v>
      </c>
      <c r="D15" s="404"/>
      <c r="E15" s="404"/>
      <c r="F15" s="404"/>
      <c r="G15" s="405"/>
    </row>
    <row r="16" spans="1:7" ht="23.25" thickBot="1">
      <c r="A16" s="18" t="s">
        <v>98</v>
      </c>
      <c r="B16" s="19" t="s">
        <v>99</v>
      </c>
      <c r="C16" s="20" t="s">
        <v>100</v>
      </c>
      <c r="D16" s="20" t="s">
        <v>101</v>
      </c>
      <c r="E16" s="20" t="s">
        <v>102</v>
      </c>
      <c r="F16" s="20" t="s">
        <v>103</v>
      </c>
      <c r="G16" s="21" t="s">
        <v>104</v>
      </c>
    </row>
    <row r="17" spans="1:7" ht="12.75">
      <c r="A17" s="22">
        <v>1</v>
      </c>
      <c r="B17" s="23">
        <v>2</v>
      </c>
      <c r="C17" s="24">
        <v>3</v>
      </c>
      <c r="D17" s="24">
        <v>4</v>
      </c>
      <c r="E17" s="24">
        <v>5</v>
      </c>
      <c r="F17" s="24">
        <v>6</v>
      </c>
      <c r="G17" s="25">
        <v>7</v>
      </c>
    </row>
    <row r="18" spans="1:7" ht="12.75" customHeight="1">
      <c r="A18" s="26" t="s">
        <v>105</v>
      </c>
      <c r="B18" s="27" t="s">
        <v>106</v>
      </c>
      <c r="C18" s="28">
        <f>C19+C22+C26+C30+C35+C36+C54+C56+C60+C73+C52</f>
        <v>633594.0999999999</v>
      </c>
      <c r="D18" s="28">
        <f>D19+D22+D26+D30+D35+D36+D54+D56+D60+D73+D52</f>
        <v>776651.0000000001</v>
      </c>
      <c r="E18" s="28">
        <v>1247259.1</v>
      </c>
      <c r="F18" s="28">
        <f>F19+F22+F26+F30+F35+F36+F54+F56+F60+F73+F52</f>
        <v>1224889.5</v>
      </c>
      <c r="G18" s="29">
        <v>3882393.6</v>
      </c>
    </row>
    <row r="19" spans="1:7" ht="12.75" customHeight="1">
      <c r="A19" s="30" t="s">
        <v>107</v>
      </c>
      <c r="B19" s="31" t="s">
        <v>108</v>
      </c>
      <c r="C19" s="32">
        <v>418794.9</v>
      </c>
      <c r="D19" s="32">
        <v>491333.2</v>
      </c>
      <c r="E19" s="32">
        <v>520962</v>
      </c>
      <c r="F19" s="32">
        <f>F20+F21</f>
        <v>658207.9</v>
      </c>
      <c r="G19" s="29">
        <f>G20+G21</f>
        <v>2089298</v>
      </c>
    </row>
    <row r="20" spans="1:7" s="37" customFormat="1" ht="12.75" customHeight="1">
      <c r="A20" s="33" t="s">
        <v>109</v>
      </c>
      <c r="B20" s="34" t="s">
        <v>110</v>
      </c>
      <c r="C20" s="35">
        <v>53210.8</v>
      </c>
      <c r="D20" s="35">
        <v>51269.3</v>
      </c>
      <c r="E20" s="35">
        <v>48298.5</v>
      </c>
      <c r="F20" s="35">
        <v>49298.5</v>
      </c>
      <c r="G20" s="36">
        <f>C20+D20+E20+F20</f>
        <v>202077.1</v>
      </c>
    </row>
    <row r="21" spans="1:8" s="37" customFormat="1" ht="12.75" customHeight="1">
      <c r="A21" s="33" t="s">
        <v>111</v>
      </c>
      <c r="B21" s="34" t="s">
        <v>112</v>
      </c>
      <c r="C21" s="35">
        <v>365584.1</v>
      </c>
      <c r="D21" s="35">
        <v>440063.9</v>
      </c>
      <c r="E21" s="35">
        <v>472663.5</v>
      </c>
      <c r="F21" s="35">
        <f>598909.4+10000</f>
        <v>608909.4</v>
      </c>
      <c r="G21" s="36">
        <f>C21+D21+E21+F21</f>
        <v>1887220.9</v>
      </c>
      <c r="H21" s="38"/>
    </row>
    <row r="22" spans="1:7" ht="12.75" customHeight="1">
      <c r="A22" s="30" t="s">
        <v>113</v>
      </c>
      <c r="B22" s="31" t="s">
        <v>114</v>
      </c>
      <c r="C22" s="32">
        <v>56009.6</v>
      </c>
      <c r="D22" s="32">
        <v>64023.8</v>
      </c>
      <c r="E22" s="32">
        <v>61207.2</v>
      </c>
      <c r="F22" s="32">
        <v>60707.4</v>
      </c>
      <c r="G22" s="29">
        <f>SUM(C22:F22)</f>
        <v>241947.99999999997</v>
      </c>
    </row>
    <row r="23" spans="1:7" s="37" customFormat="1" ht="25.5">
      <c r="A23" s="33" t="s">
        <v>115</v>
      </c>
      <c r="B23" s="34" t="s">
        <v>116</v>
      </c>
      <c r="C23" s="35">
        <v>8732.2</v>
      </c>
      <c r="D23" s="35">
        <v>14068.5</v>
      </c>
      <c r="E23" s="35">
        <v>16137</v>
      </c>
      <c r="F23" s="35">
        <v>15651.9</v>
      </c>
      <c r="G23" s="36">
        <f>C23+D23+E23+F23</f>
        <v>54589.6</v>
      </c>
    </row>
    <row r="24" spans="1:7" s="37" customFormat="1" ht="25.5">
      <c r="A24" s="33" t="s">
        <v>117</v>
      </c>
      <c r="B24" s="34" t="s">
        <v>118</v>
      </c>
      <c r="C24" s="35">
        <v>47218.2</v>
      </c>
      <c r="D24" s="35">
        <v>49955.3</v>
      </c>
      <c r="E24" s="35">
        <v>45055.4</v>
      </c>
      <c r="F24" s="35">
        <v>45055.5</v>
      </c>
      <c r="G24" s="36">
        <f>C24+D24+E24+F24</f>
        <v>187284.4</v>
      </c>
    </row>
    <row r="25" spans="1:7" s="37" customFormat="1" ht="12.75" customHeight="1">
      <c r="A25" s="33" t="s">
        <v>119</v>
      </c>
      <c r="B25" s="34" t="s">
        <v>120</v>
      </c>
      <c r="C25" s="35">
        <v>59.2</v>
      </c>
      <c r="D25" s="35">
        <v>0</v>
      </c>
      <c r="E25" s="35">
        <v>14.8</v>
      </c>
      <c r="F25" s="35">
        <v>0</v>
      </c>
      <c r="G25" s="36">
        <f>C25+D25+E25+F25</f>
        <v>74</v>
      </c>
    </row>
    <row r="26" spans="1:7" ht="12.75" customHeight="1">
      <c r="A26" s="30" t="s">
        <v>121</v>
      </c>
      <c r="B26" s="31" t="s">
        <v>122</v>
      </c>
      <c r="C26" s="32">
        <v>23455.1</v>
      </c>
      <c r="D26" s="32">
        <v>41818.4</v>
      </c>
      <c r="E26" s="32">
        <v>40216.4</v>
      </c>
      <c r="F26" s="32">
        <v>40216.5</v>
      </c>
      <c r="G26" s="29">
        <v>145706.4</v>
      </c>
    </row>
    <row r="27" spans="1:7" s="37" customFormat="1" ht="12.75" customHeight="1">
      <c r="A27" s="33" t="s">
        <v>123</v>
      </c>
      <c r="B27" s="34" t="s">
        <v>124</v>
      </c>
      <c r="C27" s="35">
        <v>2755.1</v>
      </c>
      <c r="D27" s="35">
        <v>918.4</v>
      </c>
      <c r="E27" s="35">
        <v>8085</v>
      </c>
      <c r="F27" s="35">
        <v>8085</v>
      </c>
      <c r="G27" s="36">
        <f>C27+D27+E27+F27</f>
        <v>19843.5</v>
      </c>
    </row>
    <row r="28" spans="1:7" s="37" customFormat="1" ht="12.75" customHeight="1">
      <c r="A28" s="33" t="s">
        <v>125</v>
      </c>
      <c r="B28" s="34" t="s">
        <v>126</v>
      </c>
      <c r="C28" s="35">
        <v>6300</v>
      </c>
      <c r="D28" s="35">
        <v>21700</v>
      </c>
      <c r="E28" s="35">
        <v>16281.4</v>
      </c>
      <c r="F28" s="35">
        <v>16281.4</v>
      </c>
      <c r="G28" s="36">
        <f>C28+D28+E28+F28</f>
        <v>60562.8</v>
      </c>
    </row>
    <row r="29" spans="1:7" s="37" customFormat="1" ht="12.75" customHeight="1">
      <c r="A29" s="33" t="s">
        <v>127</v>
      </c>
      <c r="B29" s="34" t="s">
        <v>128</v>
      </c>
      <c r="C29" s="35">
        <v>14400</v>
      </c>
      <c r="D29" s="35">
        <v>19200</v>
      </c>
      <c r="E29" s="35">
        <v>15850</v>
      </c>
      <c r="F29" s="35">
        <v>15850</v>
      </c>
      <c r="G29" s="36">
        <f>C29+D29+E29+F29</f>
        <v>65300</v>
      </c>
    </row>
    <row r="30" spans="1:7" ht="12.75" customHeight="1">
      <c r="A30" s="30" t="s">
        <v>129</v>
      </c>
      <c r="B30" s="31" t="s">
        <v>130</v>
      </c>
      <c r="C30" s="32">
        <v>7425</v>
      </c>
      <c r="D30" s="32">
        <v>7425</v>
      </c>
      <c r="E30" s="32">
        <v>8397.6</v>
      </c>
      <c r="F30" s="32">
        <v>8397.5</v>
      </c>
      <c r="G30" s="29">
        <v>31645.1</v>
      </c>
    </row>
    <row r="31" spans="1:7" s="37" customFormat="1" ht="38.25">
      <c r="A31" s="33" t="s">
        <v>131</v>
      </c>
      <c r="B31" s="34" t="s">
        <v>132</v>
      </c>
      <c r="C31" s="35">
        <v>2875</v>
      </c>
      <c r="D31" s="35">
        <v>2875</v>
      </c>
      <c r="E31" s="35">
        <v>3697.6</v>
      </c>
      <c r="F31" s="35">
        <v>3697.5</v>
      </c>
      <c r="G31" s="36">
        <f>C31+D31+E31+F31</f>
        <v>13145.1</v>
      </c>
    </row>
    <row r="32" spans="1:7" s="37" customFormat="1" ht="51">
      <c r="A32" s="33" t="s">
        <v>133</v>
      </c>
      <c r="B32" s="34" t="s">
        <v>134</v>
      </c>
      <c r="C32" s="35">
        <v>4550</v>
      </c>
      <c r="D32" s="35">
        <v>4550</v>
      </c>
      <c r="E32" s="35">
        <v>4700</v>
      </c>
      <c r="F32" s="35">
        <v>4700</v>
      </c>
      <c r="G32" s="36">
        <f>C32+D32+E32+F32</f>
        <v>18500</v>
      </c>
    </row>
    <row r="33" spans="1:7" s="37" customFormat="1" ht="127.5">
      <c r="A33" s="33" t="s">
        <v>135</v>
      </c>
      <c r="B33" s="34" t="s">
        <v>136</v>
      </c>
      <c r="C33" s="35">
        <v>4500</v>
      </c>
      <c r="D33" s="35">
        <v>4500</v>
      </c>
      <c r="E33" s="35">
        <v>4500</v>
      </c>
      <c r="F33" s="35">
        <v>4500</v>
      </c>
      <c r="G33" s="36">
        <f>C33+D33+E33+F33</f>
        <v>18000</v>
      </c>
    </row>
    <row r="34" spans="1:7" s="37" customFormat="1" ht="38.25">
      <c r="A34" s="33" t="s">
        <v>137</v>
      </c>
      <c r="B34" s="34" t="s">
        <v>138</v>
      </c>
      <c r="C34" s="35">
        <v>50</v>
      </c>
      <c r="D34" s="35">
        <v>50</v>
      </c>
      <c r="E34" s="35">
        <v>200</v>
      </c>
      <c r="F34" s="35">
        <v>200</v>
      </c>
      <c r="G34" s="36">
        <f>C34+D34+E34+F34</f>
        <v>500</v>
      </c>
    </row>
    <row r="35" spans="1:7" ht="39" customHeight="1">
      <c r="A35" s="39" t="s">
        <v>139</v>
      </c>
      <c r="B35" s="40" t="s">
        <v>140</v>
      </c>
      <c r="C35" s="32">
        <v>462.5</v>
      </c>
      <c r="D35" s="32">
        <v>462.5</v>
      </c>
      <c r="E35" s="32">
        <v>462.5</v>
      </c>
      <c r="F35" s="32">
        <v>462.5</v>
      </c>
      <c r="G35" s="29">
        <v>1850</v>
      </c>
    </row>
    <row r="36" spans="1:7" ht="51" customHeight="1">
      <c r="A36" s="39" t="s">
        <v>141</v>
      </c>
      <c r="B36" s="40" t="s">
        <v>142</v>
      </c>
      <c r="C36" s="32">
        <v>54436.6</v>
      </c>
      <c r="D36" s="32">
        <v>73422.8</v>
      </c>
      <c r="E36" s="32">
        <v>76946.2</v>
      </c>
      <c r="F36" s="32">
        <v>59998.2</v>
      </c>
      <c r="G36" s="29">
        <v>264803.8</v>
      </c>
    </row>
    <row r="37" spans="1:7" s="37" customFormat="1" ht="38.25">
      <c r="A37" s="33" t="s">
        <v>143</v>
      </c>
      <c r="B37" s="41" t="s">
        <v>144</v>
      </c>
      <c r="C37" s="32">
        <v>23207.6</v>
      </c>
      <c r="D37" s="32">
        <v>28418.4</v>
      </c>
      <c r="E37" s="32">
        <v>32358.2</v>
      </c>
      <c r="F37" s="32">
        <v>25723</v>
      </c>
      <c r="G37" s="29">
        <v>109707.2</v>
      </c>
    </row>
    <row r="38" spans="1:7" s="37" customFormat="1" ht="102">
      <c r="A38" s="33" t="s">
        <v>145</v>
      </c>
      <c r="B38" s="42" t="s">
        <v>146</v>
      </c>
      <c r="C38" s="35">
        <v>20064</v>
      </c>
      <c r="D38" s="35">
        <v>25624</v>
      </c>
      <c r="E38" s="35">
        <v>25481</v>
      </c>
      <c r="F38" s="35">
        <v>23691</v>
      </c>
      <c r="G38" s="36">
        <f aca="true" t="shared" si="0" ref="G38:G44">C38+D38+E38+F38</f>
        <v>94860</v>
      </c>
    </row>
    <row r="39" spans="1:7" s="37" customFormat="1" ht="127.5">
      <c r="A39" s="33" t="s">
        <v>147</v>
      </c>
      <c r="B39" s="42" t="s">
        <v>148</v>
      </c>
      <c r="C39" s="35">
        <v>1512</v>
      </c>
      <c r="D39" s="35">
        <v>1188</v>
      </c>
      <c r="E39" s="35">
        <v>2376</v>
      </c>
      <c r="F39" s="35">
        <v>324</v>
      </c>
      <c r="G39" s="36">
        <f t="shared" si="0"/>
        <v>5400</v>
      </c>
    </row>
    <row r="40" spans="1:7" s="37" customFormat="1" ht="63.75">
      <c r="A40" s="33" t="s">
        <v>149</v>
      </c>
      <c r="B40" s="43" t="s">
        <v>150</v>
      </c>
      <c r="C40" s="44">
        <v>1631.6</v>
      </c>
      <c r="D40" s="44">
        <v>1606.4</v>
      </c>
      <c r="E40" s="44">
        <v>4501.2</v>
      </c>
      <c r="F40" s="44">
        <v>1708</v>
      </c>
      <c r="G40" s="36">
        <f t="shared" si="0"/>
        <v>9447.2</v>
      </c>
    </row>
    <row r="41" spans="1:7" s="37" customFormat="1" ht="38.25">
      <c r="A41" s="33" t="s">
        <v>151</v>
      </c>
      <c r="B41" s="42" t="s">
        <v>152</v>
      </c>
      <c r="C41" s="35">
        <v>954.6</v>
      </c>
      <c r="D41" s="35">
        <v>849.4</v>
      </c>
      <c r="E41" s="35">
        <v>746</v>
      </c>
      <c r="F41" s="35">
        <v>950</v>
      </c>
      <c r="G41" s="36">
        <f t="shared" si="0"/>
        <v>3500</v>
      </c>
    </row>
    <row r="42" spans="1:7" s="37" customFormat="1" ht="38.25">
      <c r="A42" s="33" t="s">
        <v>153</v>
      </c>
      <c r="B42" s="42" t="s">
        <v>154</v>
      </c>
      <c r="C42" s="35">
        <v>338</v>
      </c>
      <c r="D42" s="35">
        <v>421</v>
      </c>
      <c r="E42" s="35">
        <v>3616.2</v>
      </c>
      <c r="F42" s="35">
        <v>420</v>
      </c>
      <c r="G42" s="36">
        <f t="shared" si="0"/>
        <v>4795.2</v>
      </c>
    </row>
    <row r="43" spans="1:7" s="37" customFormat="1" ht="38.25">
      <c r="A43" s="33" t="s">
        <v>155</v>
      </c>
      <c r="B43" s="42" t="s">
        <v>156</v>
      </c>
      <c r="C43" s="35">
        <v>326</v>
      </c>
      <c r="D43" s="35">
        <v>323</v>
      </c>
      <c r="E43" s="35">
        <v>126</v>
      </c>
      <c r="F43" s="35">
        <v>325</v>
      </c>
      <c r="G43" s="36">
        <f t="shared" si="0"/>
        <v>1100</v>
      </c>
    </row>
    <row r="44" spans="1:7" s="37" customFormat="1" ht="38.25">
      <c r="A44" s="33" t="s">
        <v>157</v>
      </c>
      <c r="B44" s="42" t="s">
        <v>158</v>
      </c>
      <c r="C44" s="35">
        <v>13</v>
      </c>
      <c r="D44" s="35">
        <v>13</v>
      </c>
      <c r="E44" s="35">
        <v>13</v>
      </c>
      <c r="F44" s="35">
        <v>13</v>
      </c>
      <c r="G44" s="36">
        <f t="shared" si="0"/>
        <v>52</v>
      </c>
    </row>
    <row r="45" spans="1:7" ht="38.25">
      <c r="A45" s="45" t="s">
        <v>159</v>
      </c>
      <c r="B45" s="41" t="s">
        <v>160</v>
      </c>
      <c r="C45" s="32">
        <v>14000</v>
      </c>
      <c r="D45" s="32">
        <v>24433.4</v>
      </c>
      <c r="E45" s="32">
        <v>28640</v>
      </c>
      <c r="F45" s="32">
        <v>12423.2</v>
      </c>
      <c r="G45" s="29">
        <v>79496.6</v>
      </c>
    </row>
    <row r="46" spans="1:7" s="37" customFormat="1" ht="63.75">
      <c r="A46" s="33" t="s">
        <v>161</v>
      </c>
      <c r="B46" s="46" t="s">
        <v>162</v>
      </c>
      <c r="C46" s="47">
        <v>14000</v>
      </c>
      <c r="D46" s="47">
        <v>24433.4</v>
      </c>
      <c r="E46" s="47">
        <v>28640</v>
      </c>
      <c r="F46" s="47">
        <f>28658-16234.8</f>
        <v>12423.2</v>
      </c>
      <c r="G46" s="36">
        <f>C46+D46+E46+F46</f>
        <v>79496.59999999999</v>
      </c>
    </row>
    <row r="47" spans="1:7" s="37" customFormat="1" ht="102">
      <c r="A47" s="33" t="s">
        <v>163</v>
      </c>
      <c r="B47" s="42" t="s">
        <v>164</v>
      </c>
      <c r="C47" s="32">
        <v>17229</v>
      </c>
      <c r="D47" s="32">
        <v>20571</v>
      </c>
      <c r="E47" s="32">
        <v>15948</v>
      </c>
      <c r="F47" s="32">
        <v>21852</v>
      </c>
      <c r="G47" s="29">
        <v>75600</v>
      </c>
    </row>
    <row r="48" spans="1:7" s="37" customFormat="1" ht="114.75">
      <c r="A48" s="33" t="s">
        <v>165</v>
      </c>
      <c r="B48" s="48" t="s">
        <v>166</v>
      </c>
      <c r="C48" s="49">
        <v>13000</v>
      </c>
      <c r="D48" s="49">
        <v>17000</v>
      </c>
      <c r="E48" s="49">
        <v>12000</v>
      </c>
      <c r="F48" s="49">
        <v>18000</v>
      </c>
      <c r="G48" s="36">
        <f>C48+D48+E48+F48</f>
        <v>60000</v>
      </c>
    </row>
    <row r="49" spans="1:7" s="37" customFormat="1" ht="140.25">
      <c r="A49" s="33" t="s">
        <v>167</v>
      </c>
      <c r="B49" s="48" t="s">
        <v>168</v>
      </c>
      <c r="C49" s="49">
        <v>3200</v>
      </c>
      <c r="D49" s="49">
        <v>3200</v>
      </c>
      <c r="E49" s="49">
        <v>3200</v>
      </c>
      <c r="F49" s="49">
        <v>3200</v>
      </c>
      <c r="G49" s="36">
        <f>C49+D49+E49+F49</f>
        <v>12800</v>
      </c>
    </row>
    <row r="50" spans="1:7" s="37" customFormat="1" ht="140.25">
      <c r="A50" s="33" t="s">
        <v>169</v>
      </c>
      <c r="B50" s="48" t="s">
        <v>170</v>
      </c>
      <c r="C50" s="49">
        <v>489</v>
      </c>
      <c r="D50" s="49">
        <v>311</v>
      </c>
      <c r="E50" s="49">
        <v>400</v>
      </c>
      <c r="F50" s="49">
        <v>400</v>
      </c>
      <c r="G50" s="36">
        <f>C50+D50+E50+F50</f>
        <v>1600</v>
      </c>
    </row>
    <row r="51" spans="1:7" s="37" customFormat="1" ht="127.5">
      <c r="A51" s="33" t="s">
        <v>171</v>
      </c>
      <c r="B51" s="48" t="s">
        <v>172</v>
      </c>
      <c r="C51" s="49">
        <v>540</v>
      </c>
      <c r="D51" s="49">
        <v>60</v>
      </c>
      <c r="E51" s="49">
        <v>348</v>
      </c>
      <c r="F51" s="49">
        <v>252</v>
      </c>
      <c r="G51" s="36">
        <f>C51+D51+E51+F51</f>
        <v>1200</v>
      </c>
    </row>
    <row r="52" spans="1:7" ht="25.5">
      <c r="A52" s="30" t="s">
        <v>173</v>
      </c>
      <c r="B52" s="41" t="s">
        <v>174</v>
      </c>
      <c r="C52" s="32">
        <v>380.6</v>
      </c>
      <c r="D52" s="32">
        <v>570.9</v>
      </c>
      <c r="E52" s="32">
        <v>1634.4</v>
      </c>
      <c r="F52" s="32">
        <v>1634.4</v>
      </c>
      <c r="G52" s="29">
        <v>4220.3</v>
      </c>
    </row>
    <row r="53" spans="1:7" s="37" customFormat="1" ht="25.5">
      <c r="A53" s="33" t="s">
        <v>175</v>
      </c>
      <c r="B53" s="42" t="s">
        <v>176</v>
      </c>
      <c r="C53" s="35">
        <v>380.6</v>
      </c>
      <c r="D53" s="35">
        <v>570.9</v>
      </c>
      <c r="E53" s="35">
        <v>1634.4</v>
      </c>
      <c r="F53" s="35">
        <v>1634.4</v>
      </c>
      <c r="G53" s="36">
        <v>4220.3</v>
      </c>
    </row>
    <row r="54" spans="1:7" ht="38.25">
      <c r="A54" s="30" t="s">
        <v>177</v>
      </c>
      <c r="B54" s="41" t="s">
        <v>178</v>
      </c>
      <c r="C54" s="50">
        <f>51400.1</f>
        <v>51400.1</v>
      </c>
      <c r="D54" s="50">
        <f>51896.5</f>
        <v>51896.5</v>
      </c>
      <c r="E54" s="50">
        <f>39033.2</f>
        <v>39033.2</v>
      </c>
      <c r="F54" s="50">
        <f>49317</f>
        <v>49317</v>
      </c>
      <c r="G54" s="51">
        <f>G55</f>
        <v>191646.7</v>
      </c>
    </row>
    <row r="55" spans="1:7" s="37" customFormat="1" ht="51">
      <c r="A55" s="33" t="s">
        <v>179</v>
      </c>
      <c r="B55" s="34" t="s">
        <v>180</v>
      </c>
      <c r="C55" s="47">
        <f>51400.1</f>
        <v>51400.1</v>
      </c>
      <c r="D55" s="47">
        <f>51896.5</f>
        <v>51896.5</v>
      </c>
      <c r="E55" s="47">
        <f>39033.2</f>
        <v>39033.2</v>
      </c>
      <c r="F55" s="47">
        <f>49317</f>
        <v>49317</v>
      </c>
      <c r="G55" s="36">
        <v>191646.7</v>
      </c>
    </row>
    <row r="56" spans="1:7" ht="38.25">
      <c r="A56" s="30" t="s">
        <v>181</v>
      </c>
      <c r="B56" s="41" t="s">
        <v>182</v>
      </c>
      <c r="C56" s="32">
        <v>1784.1</v>
      </c>
      <c r="D56" s="32">
        <v>15580.5</v>
      </c>
      <c r="E56" s="32">
        <v>32455</v>
      </c>
      <c r="F56" s="32">
        <v>13731</v>
      </c>
      <c r="G56" s="29">
        <v>63550.6</v>
      </c>
    </row>
    <row r="57" spans="1:7" s="37" customFormat="1" ht="114.75">
      <c r="A57" s="33" t="s">
        <v>183</v>
      </c>
      <c r="B57" s="52" t="s">
        <v>184</v>
      </c>
      <c r="C57" s="35">
        <v>284.1</v>
      </c>
      <c r="D57" s="35">
        <v>-284.1</v>
      </c>
      <c r="E57" s="35">
        <v>29480</v>
      </c>
      <c r="F57" s="35">
        <v>10756</v>
      </c>
      <c r="G57" s="36">
        <v>40236</v>
      </c>
    </row>
    <row r="58" spans="1:7" s="37" customFormat="1" ht="63.75">
      <c r="A58" s="33" t="s">
        <v>185</v>
      </c>
      <c r="B58" s="34" t="s">
        <v>186</v>
      </c>
      <c r="C58" s="35">
        <v>1500</v>
      </c>
      <c r="D58" s="35">
        <v>15302</v>
      </c>
      <c r="E58" s="35">
        <v>2500</v>
      </c>
      <c r="F58" s="35">
        <v>2500</v>
      </c>
      <c r="G58" s="36">
        <f>SUM(C58:F58)</f>
        <v>21802</v>
      </c>
    </row>
    <row r="59" spans="1:7" s="37" customFormat="1" ht="63.75">
      <c r="A59" s="53" t="s">
        <v>187</v>
      </c>
      <c r="B59" s="48" t="s">
        <v>188</v>
      </c>
      <c r="C59" s="35">
        <v>0</v>
      </c>
      <c r="D59" s="35">
        <v>562.6</v>
      </c>
      <c r="E59" s="35">
        <v>475</v>
      </c>
      <c r="F59" s="35">
        <v>475</v>
      </c>
      <c r="G59" s="36">
        <f>C59+D59+E59+F59</f>
        <v>1512.6</v>
      </c>
    </row>
    <row r="60" spans="1:7" ht="25.5">
      <c r="A60" s="30" t="s">
        <v>189</v>
      </c>
      <c r="B60" s="41" t="s">
        <v>190</v>
      </c>
      <c r="C60" s="32">
        <v>18945.6</v>
      </c>
      <c r="D60" s="32">
        <v>29617.4</v>
      </c>
      <c r="E60" s="32">
        <v>11830.9</v>
      </c>
      <c r="F60" s="32">
        <f>8621.1+101613.8</f>
        <v>110234.90000000001</v>
      </c>
      <c r="G60" s="29">
        <f>SUM(C60:F60)</f>
        <v>170628.80000000002</v>
      </c>
    </row>
    <row r="61" spans="1:7" s="37" customFormat="1" ht="38.25">
      <c r="A61" s="33" t="s">
        <v>191</v>
      </c>
      <c r="B61" s="42" t="s">
        <v>192</v>
      </c>
      <c r="C61" s="35">
        <v>296</v>
      </c>
      <c r="D61" s="35">
        <v>359</v>
      </c>
      <c r="E61" s="35">
        <v>267.5</v>
      </c>
      <c r="F61" s="35">
        <v>312.5</v>
      </c>
      <c r="G61" s="36">
        <f aca="true" t="shared" si="1" ref="G61:G71">C61+D61+E61+F61</f>
        <v>1235</v>
      </c>
    </row>
    <row r="62" spans="1:7" s="37" customFormat="1" ht="76.5">
      <c r="A62" s="33" t="s">
        <v>193</v>
      </c>
      <c r="B62" s="42" t="s">
        <v>194</v>
      </c>
      <c r="C62" s="35">
        <v>872</v>
      </c>
      <c r="D62" s="35">
        <v>1090</v>
      </c>
      <c r="E62" s="35">
        <v>672.5</v>
      </c>
      <c r="F62" s="35">
        <v>890.5</v>
      </c>
      <c r="G62" s="36">
        <f t="shared" si="1"/>
        <v>3525</v>
      </c>
    </row>
    <row r="63" spans="1:7" s="37" customFormat="1" ht="63.75">
      <c r="A63" s="33" t="s">
        <v>195</v>
      </c>
      <c r="B63" s="42" t="s">
        <v>291</v>
      </c>
      <c r="C63" s="35">
        <v>324.5</v>
      </c>
      <c r="D63" s="35">
        <v>454.3</v>
      </c>
      <c r="E63" s="35">
        <v>379.4</v>
      </c>
      <c r="F63" s="35">
        <v>476.7</v>
      </c>
      <c r="G63" s="36">
        <f t="shared" si="1"/>
        <v>1634.8999999999999</v>
      </c>
    </row>
    <row r="64" spans="1:7" s="37" customFormat="1" ht="38.25">
      <c r="A64" s="33" t="s">
        <v>292</v>
      </c>
      <c r="B64" s="34" t="s">
        <v>293</v>
      </c>
      <c r="C64" s="35">
        <v>275</v>
      </c>
      <c r="D64" s="35">
        <v>475</v>
      </c>
      <c r="E64" s="35">
        <v>-40</v>
      </c>
      <c r="F64" s="35">
        <v>-90</v>
      </c>
      <c r="G64" s="36">
        <f t="shared" si="1"/>
        <v>620</v>
      </c>
    </row>
    <row r="65" spans="1:7" s="37" customFormat="1" ht="76.5">
      <c r="A65" s="33" t="s">
        <v>294</v>
      </c>
      <c r="B65" s="34" t="s">
        <v>295</v>
      </c>
      <c r="C65" s="35">
        <v>0</v>
      </c>
      <c r="D65" s="35">
        <v>11200</v>
      </c>
      <c r="E65" s="35">
        <v>-4000</v>
      </c>
      <c r="F65" s="35">
        <v>-7200</v>
      </c>
      <c r="G65" s="36">
        <f t="shared" si="1"/>
        <v>0</v>
      </c>
    </row>
    <row r="66" spans="1:7" s="37" customFormat="1" ht="25.5">
      <c r="A66" s="54" t="s">
        <v>296</v>
      </c>
      <c r="B66" s="48" t="s">
        <v>297</v>
      </c>
      <c r="C66" s="35">
        <v>0</v>
      </c>
      <c r="D66" s="35">
        <v>0</v>
      </c>
      <c r="E66" s="35">
        <v>95</v>
      </c>
      <c r="F66" s="35">
        <v>95</v>
      </c>
      <c r="G66" s="36">
        <f t="shared" si="1"/>
        <v>190</v>
      </c>
    </row>
    <row r="67" spans="1:7" s="37" customFormat="1" ht="127.5">
      <c r="A67" s="33" t="s">
        <v>298</v>
      </c>
      <c r="B67" s="34" t="s">
        <v>299</v>
      </c>
      <c r="C67" s="35">
        <v>8191.7</v>
      </c>
      <c r="D67" s="35">
        <v>735.2</v>
      </c>
      <c r="E67" s="35">
        <v>6766.6</v>
      </c>
      <c r="F67" s="35">
        <v>6691.6</v>
      </c>
      <c r="G67" s="36">
        <f t="shared" si="1"/>
        <v>22385.1</v>
      </c>
    </row>
    <row r="68" spans="1:7" s="37" customFormat="1" ht="38.25">
      <c r="A68" s="33" t="s">
        <v>300</v>
      </c>
      <c r="B68" s="42" t="s">
        <v>301</v>
      </c>
      <c r="C68" s="35">
        <v>196</v>
      </c>
      <c r="D68" s="35">
        <v>420</v>
      </c>
      <c r="E68" s="35">
        <v>-84</v>
      </c>
      <c r="F68" s="35">
        <v>-532</v>
      </c>
      <c r="G68" s="36">
        <f t="shared" si="1"/>
        <v>0</v>
      </c>
    </row>
    <row r="69" spans="1:7" s="37" customFormat="1" ht="76.5">
      <c r="A69" s="33" t="s">
        <v>302</v>
      </c>
      <c r="B69" s="42" t="s">
        <v>303</v>
      </c>
      <c r="C69" s="35">
        <v>1459.5</v>
      </c>
      <c r="D69" s="35">
        <v>1807</v>
      </c>
      <c r="E69" s="35">
        <v>112.5</v>
      </c>
      <c r="F69" s="35">
        <v>336</v>
      </c>
      <c r="G69" s="36">
        <f t="shared" si="1"/>
        <v>3715</v>
      </c>
    </row>
    <row r="70" spans="1:7" s="37" customFormat="1" ht="38.25">
      <c r="A70" s="33" t="s">
        <v>304</v>
      </c>
      <c r="B70" s="42" t="s">
        <v>305</v>
      </c>
      <c r="C70" s="35">
        <v>3500</v>
      </c>
      <c r="D70" s="35">
        <v>3500</v>
      </c>
      <c r="E70" s="35">
        <v>7080</v>
      </c>
      <c r="F70" s="35">
        <v>7080</v>
      </c>
      <c r="G70" s="36">
        <f t="shared" si="1"/>
        <v>21160</v>
      </c>
    </row>
    <row r="71" spans="1:7" s="37" customFormat="1" ht="63.75">
      <c r="A71" s="33" t="s">
        <v>306</v>
      </c>
      <c r="B71" s="42" t="s">
        <v>307</v>
      </c>
      <c r="C71" s="35">
        <v>0</v>
      </c>
      <c r="D71" s="35">
        <v>0</v>
      </c>
      <c r="E71" s="35">
        <v>0</v>
      </c>
      <c r="F71" s="35">
        <v>13</v>
      </c>
      <c r="G71" s="36">
        <f t="shared" si="1"/>
        <v>13</v>
      </c>
    </row>
    <row r="72" spans="1:7" s="37" customFormat="1" ht="51">
      <c r="A72" s="33" t="s">
        <v>308</v>
      </c>
      <c r="B72" s="48" t="s">
        <v>309</v>
      </c>
      <c r="C72" s="35">
        <v>3830.9</v>
      </c>
      <c r="D72" s="35">
        <v>9577</v>
      </c>
      <c r="E72" s="35">
        <v>581.4</v>
      </c>
      <c r="F72" s="35">
        <f>547.8+101613.8</f>
        <v>102161.6</v>
      </c>
      <c r="G72" s="36">
        <v>116150.8</v>
      </c>
    </row>
    <row r="73" spans="1:7" ht="12.75">
      <c r="A73" s="30" t="s">
        <v>310</v>
      </c>
      <c r="B73" s="40" t="s">
        <v>311</v>
      </c>
      <c r="C73" s="32">
        <v>500</v>
      </c>
      <c r="D73" s="32">
        <v>500</v>
      </c>
      <c r="E73" s="32">
        <f>E74</f>
        <v>454113.8</v>
      </c>
      <c r="F73" s="32">
        <f>323596-101613.8</f>
        <v>221982.2</v>
      </c>
      <c r="G73" s="29">
        <f>C73+D73+E73+F73</f>
        <v>677096</v>
      </c>
    </row>
    <row r="74" spans="1:7" s="37" customFormat="1" ht="12.75" customHeight="1">
      <c r="A74" s="33" t="s">
        <v>312</v>
      </c>
      <c r="B74" s="42" t="s">
        <v>313</v>
      </c>
      <c r="C74" s="35">
        <v>500</v>
      </c>
      <c r="D74" s="35">
        <v>500</v>
      </c>
      <c r="E74" s="35">
        <f>548566-94452.2</f>
        <v>454113.8</v>
      </c>
      <c r="F74" s="35">
        <f>323596-101613.8</f>
        <v>221982.2</v>
      </c>
      <c r="G74" s="36">
        <f>C74+D74+E74+F74</f>
        <v>677096</v>
      </c>
    </row>
    <row r="75" spans="1:7" ht="12.75" customHeight="1">
      <c r="A75" s="30" t="s">
        <v>314</v>
      </c>
      <c r="B75" s="40" t="s">
        <v>315</v>
      </c>
      <c r="C75" s="32">
        <f>C76+C80</f>
        <v>746323.8999999999</v>
      </c>
      <c r="D75" s="32">
        <f>D76+D80</f>
        <v>1025012.3</v>
      </c>
      <c r="E75" s="32">
        <f>E76+E80</f>
        <v>427570.4</v>
      </c>
      <c r="F75" s="32">
        <f>F76+F80</f>
        <v>421885.80000000005</v>
      </c>
      <c r="G75" s="29">
        <v>2620792.5</v>
      </c>
    </row>
    <row r="76" spans="1:7" s="37" customFormat="1" ht="38.25">
      <c r="A76" s="33" t="s">
        <v>316</v>
      </c>
      <c r="B76" s="34" t="s">
        <v>317</v>
      </c>
      <c r="C76" s="35">
        <f>C77+C78+C79</f>
        <v>744426.7</v>
      </c>
      <c r="D76" s="35">
        <f>D77+D78+D79</f>
        <v>1014173</v>
      </c>
      <c r="E76" s="35">
        <f>E77+E78+E79</f>
        <v>425338.80000000005</v>
      </c>
      <c r="F76" s="35">
        <f>F77+F78+F79</f>
        <v>420426.10000000003</v>
      </c>
      <c r="G76" s="36">
        <v>2604364.7</v>
      </c>
    </row>
    <row r="77" spans="1:7" s="37" customFormat="1" ht="38.25">
      <c r="A77" s="33" t="s">
        <v>318</v>
      </c>
      <c r="B77" s="34" t="s">
        <v>319</v>
      </c>
      <c r="C77" s="35">
        <v>308725.8</v>
      </c>
      <c r="D77" s="35">
        <v>288278.4</v>
      </c>
      <c r="E77" s="35">
        <v>187253.1</v>
      </c>
      <c r="F77" s="35">
        <v>123560.7</v>
      </c>
      <c r="G77" s="36">
        <f>C77+D77+E77+F77</f>
        <v>907817.9999999999</v>
      </c>
    </row>
    <row r="78" spans="1:7" s="37" customFormat="1" ht="38.25">
      <c r="A78" s="33" t="s">
        <v>320</v>
      </c>
      <c r="B78" s="34" t="s">
        <v>321</v>
      </c>
      <c r="C78" s="35">
        <v>430276.3</v>
      </c>
      <c r="D78" s="35">
        <v>725894.6</v>
      </c>
      <c r="E78" s="35">
        <v>234875.7</v>
      </c>
      <c r="F78" s="35">
        <v>296865.4</v>
      </c>
      <c r="G78" s="36">
        <v>1687912.1</v>
      </c>
    </row>
    <row r="79" spans="1:7" s="37" customFormat="1" ht="38.25">
      <c r="A79" s="33" t="s">
        <v>322</v>
      </c>
      <c r="B79" s="34" t="s">
        <v>323</v>
      </c>
      <c r="C79" s="35">
        <v>5424.6</v>
      </c>
      <c r="D79" s="35">
        <v>0</v>
      </c>
      <c r="E79" s="35">
        <v>3210</v>
      </c>
      <c r="F79" s="35">
        <v>0</v>
      </c>
      <c r="G79" s="36">
        <f>C79+D79+E79+F79</f>
        <v>8634.6</v>
      </c>
    </row>
    <row r="80" spans="1:7" ht="25.5">
      <c r="A80" s="30" t="s">
        <v>324</v>
      </c>
      <c r="B80" s="31" t="s">
        <v>325</v>
      </c>
      <c r="C80" s="32">
        <v>1897.2</v>
      </c>
      <c r="D80" s="32">
        <v>10839.3</v>
      </c>
      <c r="E80" s="32">
        <v>2231.6</v>
      </c>
      <c r="F80" s="32">
        <v>1459.7</v>
      </c>
      <c r="G80" s="29">
        <v>16427.7</v>
      </c>
    </row>
    <row r="81" spans="1:7" s="37" customFormat="1" ht="25.5">
      <c r="A81" s="55" t="s">
        <v>326</v>
      </c>
      <c r="B81" s="56" t="s">
        <v>327</v>
      </c>
      <c r="C81" s="35">
        <v>1897.2</v>
      </c>
      <c r="D81" s="35">
        <v>10839.3</v>
      </c>
      <c r="E81" s="35">
        <v>2231.6</v>
      </c>
      <c r="F81" s="35">
        <v>1459.7</v>
      </c>
      <c r="G81" s="36">
        <v>16427.7</v>
      </c>
    </row>
    <row r="82" spans="1:7" ht="12.75" customHeight="1" thickBot="1">
      <c r="A82" s="57"/>
      <c r="B82" s="58" t="s">
        <v>328</v>
      </c>
      <c r="C82" s="59">
        <f>C18+C75</f>
        <v>1379917.9999999998</v>
      </c>
      <c r="D82" s="59">
        <f>D18+D75</f>
        <v>1801663.3000000003</v>
      </c>
      <c r="E82" s="59">
        <f>E18+E75</f>
        <v>1674829.5</v>
      </c>
      <c r="F82" s="59">
        <f>F18+F75</f>
        <v>1646775.3</v>
      </c>
      <c r="G82" s="59">
        <f>G18+G75</f>
        <v>6503186.1</v>
      </c>
    </row>
    <row r="83" spans="3:7" ht="12.75">
      <c r="C83" s="60"/>
      <c r="D83" s="60"/>
      <c r="E83" s="60"/>
      <c r="F83" s="60"/>
      <c r="G83" s="60"/>
    </row>
    <row r="86" spans="1:7" ht="12.75">
      <c r="A86" s="61"/>
      <c r="G86" s="37"/>
    </row>
    <row r="87" ht="12.75">
      <c r="A87" s="5"/>
    </row>
    <row r="88" ht="12.75">
      <c r="A88" s="5"/>
    </row>
    <row r="89" ht="12.75">
      <c r="A89" s="5"/>
    </row>
    <row r="93" spans="3:7" ht="12.75">
      <c r="C93" s="60"/>
      <c r="D93" s="60"/>
      <c r="E93" s="60"/>
      <c r="F93" s="60"/>
      <c r="G93" s="60"/>
    </row>
  </sheetData>
  <mergeCells count="3">
    <mergeCell ref="A10:G10"/>
    <mergeCell ref="A11:G11"/>
    <mergeCell ref="C15:G15"/>
  </mergeCells>
  <printOptions/>
  <pageMargins left="0.75" right="0.75" top="1" bottom="0.51" header="0.5" footer="0.5"/>
  <pageSetup fitToHeight="11" fitToWidth="1" horizontalDpi="1200" verticalDpi="12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C1">
      <selection activeCell="J6" sqref="J6"/>
    </sheetView>
  </sheetViews>
  <sheetFormatPr defaultColWidth="9.140625" defaultRowHeight="12.75" outlineLevelRow="1" outlineLevelCol="1"/>
  <cols>
    <col min="1" max="1" width="32.421875" style="63" customWidth="1"/>
    <col min="2" max="2" width="48.7109375" style="63" customWidth="1"/>
    <col min="3" max="3" width="18.28125" style="63" customWidth="1"/>
    <col min="4" max="4" width="18.28125" style="63" hidden="1" customWidth="1"/>
    <col min="5" max="5" width="15.140625" style="64" hidden="1" customWidth="1" outlineLevel="1"/>
    <col min="6" max="6" width="15.8515625" style="64" hidden="1" customWidth="1" outlineLevel="1"/>
    <col min="7" max="7" width="16.28125" style="64" hidden="1" customWidth="1" outlineLevel="1"/>
    <col min="8" max="8" width="18.00390625" style="64" hidden="1" customWidth="1" outlineLevel="1"/>
    <col min="9" max="9" width="16.7109375" style="62" customWidth="1" collapsed="1"/>
    <col min="10" max="10" width="12.57421875" style="63" bestFit="1" customWidth="1"/>
    <col min="11" max="16384" width="9.140625" style="63" customWidth="1"/>
  </cols>
  <sheetData>
    <row r="1" spans="1:8" ht="15">
      <c r="A1" s="406" t="s">
        <v>329</v>
      </c>
      <c r="B1" s="406"/>
      <c r="C1" s="406"/>
      <c r="D1" s="406"/>
      <c r="E1" s="406"/>
      <c r="F1" s="406"/>
      <c r="G1" s="407"/>
      <c r="H1" s="407"/>
    </row>
    <row r="2" spans="1:8" ht="15" customHeight="1">
      <c r="A2" s="406" t="s">
        <v>331</v>
      </c>
      <c r="B2" s="406"/>
      <c r="C2" s="406"/>
      <c r="D2" s="406"/>
      <c r="E2" s="406"/>
      <c r="F2" s="406"/>
      <c r="G2" s="407"/>
      <c r="H2" s="407"/>
    </row>
    <row r="3" spans="1:8" ht="15" customHeight="1">
      <c r="A3" s="406" t="s">
        <v>91</v>
      </c>
      <c r="B3" s="406"/>
      <c r="C3" s="406"/>
      <c r="D3" s="406"/>
      <c r="E3" s="406"/>
      <c r="F3" s="406"/>
      <c r="G3" s="407"/>
      <c r="H3" s="407"/>
    </row>
    <row r="4" spans="1:8" ht="15">
      <c r="A4" s="406" t="s">
        <v>443</v>
      </c>
      <c r="B4" s="406"/>
      <c r="C4" s="406"/>
      <c r="D4" s="406"/>
      <c r="E4" s="406"/>
      <c r="F4" s="406"/>
      <c r="G4" s="407"/>
      <c r="H4" s="407"/>
    </row>
    <row r="6" spans="1:8" ht="15">
      <c r="A6" s="406" t="s">
        <v>329</v>
      </c>
      <c r="B6" s="406"/>
      <c r="C6" s="406"/>
      <c r="D6" s="406"/>
      <c r="E6" s="406"/>
      <c r="F6" s="406"/>
      <c r="G6" s="407"/>
      <c r="H6" s="407"/>
    </row>
    <row r="7" spans="1:8" ht="15">
      <c r="A7" s="406" t="s">
        <v>330</v>
      </c>
      <c r="B7" s="406"/>
      <c r="C7" s="406"/>
      <c r="D7" s="406"/>
      <c r="E7" s="406"/>
      <c r="F7" s="406"/>
      <c r="G7" s="407"/>
      <c r="H7" s="407"/>
    </row>
    <row r="8" spans="1:8" ht="15">
      <c r="A8" s="406" t="s">
        <v>91</v>
      </c>
      <c r="B8" s="406"/>
      <c r="C8" s="406"/>
      <c r="D8" s="406"/>
      <c r="E8" s="406"/>
      <c r="F8" s="406"/>
      <c r="G8" s="406"/>
      <c r="H8" s="406"/>
    </row>
    <row r="9" spans="1:8" ht="15">
      <c r="A9" s="406" t="s">
        <v>333</v>
      </c>
      <c r="B9" s="406"/>
      <c r="C9" s="406"/>
      <c r="D9" s="406"/>
      <c r="E9" s="406"/>
      <c r="F9" s="406"/>
      <c r="G9" s="406"/>
      <c r="H9" s="406"/>
    </row>
    <row r="10" spans="1:8" ht="15">
      <c r="A10" s="406"/>
      <c r="B10" s="406"/>
      <c r="C10" s="406"/>
      <c r="D10" s="406"/>
      <c r="E10" s="406"/>
      <c r="F10" s="406"/>
      <c r="G10" s="407"/>
      <c r="H10" s="407"/>
    </row>
    <row r="11" spans="1:8" ht="21" customHeight="1">
      <c r="A11" s="408" t="s">
        <v>334</v>
      </c>
      <c r="B11" s="408"/>
      <c r="C11" s="408"/>
      <c r="D11" s="408"/>
      <c r="E11" s="408"/>
      <c r="F11" s="408"/>
      <c r="G11" s="408"/>
      <c r="H11" s="408"/>
    </row>
    <row r="12" spans="1:8" ht="18.75" customHeight="1">
      <c r="A12" s="408" t="s">
        <v>335</v>
      </c>
      <c r="B12" s="408"/>
      <c r="C12" s="408"/>
      <c r="D12" s="408"/>
      <c r="E12" s="408"/>
      <c r="F12" s="408"/>
      <c r="G12" s="408"/>
      <c r="H12" s="408"/>
    </row>
    <row r="13" spans="1:8" ht="15">
      <c r="A13" s="65"/>
      <c r="B13" s="65"/>
      <c r="C13" s="65"/>
      <c r="D13" s="65"/>
      <c r="E13" s="66"/>
      <c r="F13" s="66"/>
      <c r="G13" s="66"/>
      <c r="H13" s="66"/>
    </row>
    <row r="14" spans="1:8" ht="15">
      <c r="A14" s="67"/>
      <c r="B14" s="67"/>
      <c r="C14" s="68" t="s">
        <v>336</v>
      </c>
      <c r="D14" s="69"/>
      <c r="E14" s="66"/>
      <c r="F14" s="66"/>
      <c r="G14" s="66"/>
      <c r="H14" s="70" t="s">
        <v>336</v>
      </c>
    </row>
    <row r="15" spans="1:8" ht="15.75" customHeight="1">
      <c r="A15" s="409" t="s">
        <v>337</v>
      </c>
      <c r="B15" s="410" t="s">
        <v>338</v>
      </c>
      <c r="C15" s="411" t="s">
        <v>339</v>
      </c>
      <c r="D15" s="412" t="s">
        <v>340</v>
      </c>
      <c r="E15" s="414"/>
      <c r="F15" s="414"/>
      <c r="G15" s="414"/>
      <c r="H15" s="415"/>
    </row>
    <row r="16" spans="1:8" ht="32.25" customHeight="1">
      <c r="A16" s="410"/>
      <c r="B16" s="410"/>
      <c r="C16" s="411"/>
      <c r="D16" s="413"/>
      <c r="E16" s="71" t="s">
        <v>341</v>
      </c>
      <c r="F16" s="71" t="s">
        <v>342</v>
      </c>
      <c r="G16" s="71" t="s">
        <v>343</v>
      </c>
      <c r="H16" s="71" t="s">
        <v>344</v>
      </c>
    </row>
    <row r="17" spans="1:9" s="75" customFormat="1" ht="15" customHeight="1">
      <c r="A17" s="72">
        <v>1</v>
      </c>
      <c r="B17" s="72">
        <v>2</v>
      </c>
      <c r="C17" s="73">
        <v>3</v>
      </c>
      <c r="D17" s="73">
        <v>5</v>
      </c>
      <c r="E17" s="73">
        <v>4</v>
      </c>
      <c r="F17" s="73">
        <v>5</v>
      </c>
      <c r="G17" s="73">
        <v>6</v>
      </c>
      <c r="H17" s="73">
        <v>7</v>
      </c>
      <c r="I17" s="74"/>
    </row>
    <row r="18" spans="1:9" s="80" customFormat="1" ht="23.25" customHeight="1" outlineLevel="1">
      <c r="A18" s="76"/>
      <c r="B18" s="76" t="s">
        <v>345</v>
      </c>
      <c r="C18" s="77">
        <f>SUM(E18:H18)</f>
        <v>6503186.1</v>
      </c>
      <c r="D18" s="78" t="e">
        <f>SUM(#REF!+#REF!)</f>
        <v>#REF!</v>
      </c>
      <c r="E18" s="78">
        <v>1379918</v>
      </c>
      <c r="F18" s="78">
        <v>1801663.3</v>
      </c>
      <c r="G18" s="78">
        <v>1674829.5</v>
      </c>
      <c r="H18" s="78">
        <v>1646775.3</v>
      </c>
      <c r="I18" s="79"/>
    </row>
    <row r="19" spans="1:9" s="82" customFormat="1" ht="18.75" customHeight="1" outlineLevel="1">
      <c r="A19" s="76"/>
      <c r="B19" s="76" t="s">
        <v>346</v>
      </c>
      <c r="C19" s="77">
        <f>SUM(E19:H19)</f>
        <v>6906095.999999999</v>
      </c>
      <c r="D19" s="77" t="e">
        <f>#REF!+#REF!+#REF!+#REF!</f>
        <v>#REF!</v>
      </c>
      <c r="E19" s="81">
        <v>2299527</v>
      </c>
      <c r="F19" s="81">
        <v>2238437.3</v>
      </c>
      <c r="G19" s="81">
        <v>1238908.4</v>
      </c>
      <c r="H19" s="81">
        <v>1129223.3</v>
      </c>
      <c r="I19" s="79"/>
    </row>
    <row r="20" spans="1:9" s="82" customFormat="1" ht="26.25" customHeight="1" outlineLevel="1">
      <c r="A20" s="76"/>
      <c r="B20" s="76" t="s">
        <v>347</v>
      </c>
      <c r="C20" s="83">
        <f aca="true" t="shared" si="0" ref="C20:H20">C18-C19</f>
        <v>-402909.89999999944</v>
      </c>
      <c r="D20" s="83" t="e">
        <f t="shared" si="0"/>
        <v>#REF!</v>
      </c>
      <c r="E20" s="83">
        <f t="shared" si="0"/>
        <v>-919609</v>
      </c>
      <c r="F20" s="83">
        <f t="shared" si="0"/>
        <v>-436773.99999999977</v>
      </c>
      <c r="G20" s="83">
        <f t="shared" si="0"/>
        <v>435921.1000000001</v>
      </c>
      <c r="H20" s="83">
        <f t="shared" si="0"/>
        <v>517552</v>
      </c>
      <c r="I20" s="79"/>
    </row>
    <row r="21" spans="1:9" s="82" customFormat="1" ht="28.5">
      <c r="A21" s="84"/>
      <c r="B21" s="85" t="s">
        <v>348</v>
      </c>
      <c r="C21" s="78">
        <f>C22+C28+C37</f>
        <v>402909.9000000004</v>
      </c>
      <c r="D21" s="78" t="e">
        <f>D22++D28+D37</f>
        <v>#REF!</v>
      </c>
      <c r="E21" s="78">
        <f>E22+E28+E37</f>
        <v>919609</v>
      </c>
      <c r="F21" s="78">
        <f>F22+F28+F37</f>
        <v>436773.99999999994</v>
      </c>
      <c r="G21" s="78">
        <f>G22+G28+G37</f>
        <v>-435921.10000000003</v>
      </c>
      <c r="H21" s="78">
        <f>H22+H28+H37</f>
        <v>-517552.00000000006</v>
      </c>
      <c r="I21" s="79"/>
    </row>
    <row r="22" spans="1:9" s="80" customFormat="1" ht="31.5">
      <c r="A22" s="86" t="s">
        <v>349</v>
      </c>
      <c r="B22" s="87" t="s">
        <v>350</v>
      </c>
      <c r="C22" s="88">
        <f aca="true" t="shared" si="1" ref="C22:H22">C23-C25</f>
        <v>87661.90000000037</v>
      </c>
      <c r="D22" s="89" t="e">
        <f t="shared" si="1"/>
        <v>#REF!</v>
      </c>
      <c r="E22" s="89">
        <f t="shared" si="1"/>
        <v>918084.2</v>
      </c>
      <c r="F22" s="89">
        <f t="shared" si="1"/>
        <v>330674.79999999993</v>
      </c>
      <c r="G22" s="89">
        <f t="shared" si="1"/>
        <v>-542020.3</v>
      </c>
      <c r="H22" s="89">
        <f t="shared" si="1"/>
        <v>-619076.8</v>
      </c>
      <c r="I22" s="79"/>
    </row>
    <row r="23" spans="1:9" s="82" customFormat="1" ht="30">
      <c r="A23" s="90" t="s">
        <v>351</v>
      </c>
      <c r="B23" s="91" t="s">
        <v>352</v>
      </c>
      <c r="C23" s="88">
        <f>C24</f>
        <v>2772661.9000000004</v>
      </c>
      <c r="D23" s="88" t="e">
        <f>C23-#REF!</f>
        <v>#REF!</v>
      </c>
      <c r="E23" s="88">
        <f>E24</f>
        <v>1868084.2</v>
      </c>
      <c r="F23" s="88">
        <f>F24</f>
        <v>530674.7999999999</v>
      </c>
      <c r="G23" s="88">
        <f>G24</f>
        <v>257979.7</v>
      </c>
      <c r="H23" s="88">
        <f>H24</f>
        <v>115923.2</v>
      </c>
      <c r="I23" s="79"/>
    </row>
    <row r="24" spans="1:9" s="80" customFormat="1" ht="45">
      <c r="A24" s="92" t="s">
        <v>353</v>
      </c>
      <c r="B24" s="93" t="s">
        <v>354</v>
      </c>
      <c r="C24" s="88">
        <f>E24+F24+G24+H24</f>
        <v>2772661.9000000004</v>
      </c>
      <c r="D24" s="88" t="e">
        <f>C24-#REF!</f>
        <v>#REF!</v>
      </c>
      <c r="E24" s="88">
        <f>1834460.7+105366.7-69885.7-1857.5</f>
        <v>1868084.2</v>
      </c>
      <c r="F24" s="88">
        <f>456578.4+0.1-5381.4+71212.6+8265.1</f>
        <v>530674.7999999999</v>
      </c>
      <c r="G24" s="88">
        <f>229751.5-85168.3+1889.3+75077.9+36429.3</f>
        <v>257979.7</v>
      </c>
      <c r="H24" s="88">
        <f>259209.2-15000+0.1-7155.1-3216.2-81485.5-36429.3</f>
        <v>115923.2</v>
      </c>
      <c r="I24" s="79"/>
    </row>
    <row r="25" spans="1:9" s="82" customFormat="1" ht="45">
      <c r="A25" s="92" t="s">
        <v>355</v>
      </c>
      <c r="B25" s="93" t="s">
        <v>356</v>
      </c>
      <c r="C25" s="88">
        <f>C26</f>
        <v>2685000</v>
      </c>
      <c r="D25" s="88" t="e">
        <f>C25-#REF!</f>
        <v>#REF!</v>
      </c>
      <c r="E25" s="88">
        <f>E26</f>
        <v>950000</v>
      </c>
      <c r="F25" s="88">
        <f>F26</f>
        <v>200000</v>
      </c>
      <c r="G25" s="88">
        <f>G26</f>
        <v>800000</v>
      </c>
      <c r="H25" s="88">
        <f>H26</f>
        <v>735000</v>
      </c>
      <c r="I25" s="79"/>
    </row>
    <row r="26" spans="1:10" s="80" customFormat="1" ht="45">
      <c r="A26" s="92" t="s">
        <v>357</v>
      </c>
      <c r="B26" s="93" t="s">
        <v>358</v>
      </c>
      <c r="C26" s="88">
        <f>E26+F26+G26+H26</f>
        <v>2685000</v>
      </c>
      <c r="D26" s="88" t="e">
        <f>C26-#REF!</f>
        <v>#REF!</v>
      </c>
      <c r="E26" s="88">
        <v>950000</v>
      </c>
      <c r="F26" s="88">
        <f>200000</f>
        <v>200000</v>
      </c>
      <c r="G26" s="88">
        <f>500000+300000</f>
        <v>800000</v>
      </c>
      <c r="H26" s="88">
        <f>250000+500000-15000</f>
        <v>735000</v>
      </c>
      <c r="I26" s="79"/>
      <c r="J26" s="79"/>
    </row>
    <row r="27" spans="1:9" s="80" customFormat="1" ht="15" hidden="1" outlineLevel="1">
      <c r="A27" s="90"/>
      <c r="B27" s="91" t="s">
        <v>359</v>
      </c>
      <c r="C27" s="88" t="e">
        <f>E27+F27+G27+H27</f>
        <v>#REF!</v>
      </c>
      <c r="D27" s="88" t="e">
        <f>C27-#REF!</f>
        <v>#REF!</v>
      </c>
      <c r="E27" s="88" t="e">
        <f>#REF!+#REF!</f>
        <v>#REF!</v>
      </c>
      <c r="F27" s="88" t="e">
        <f>#REF!+#REF!</f>
        <v>#REF!</v>
      </c>
      <c r="G27" s="88" t="e">
        <f>#REF!+#REF!</f>
        <v>#REF!</v>
      </c>
      <c r="H27" s="88" t="e">
        <f>#REF!+#REF!</f>
        <v>#REF!</v>
      </c>
      <c r="I27" s="79"/>
    </row>
    <row r="28" spans="1:9" s="80" customFormat="1" ht="31.5" collapsed="1">
      <c r="A28" s="86" t="s">
        <v>360</v>
      </c>
      <c r="B28" s="87" t="s">
        <v>361</v>
      </c>
      <c r="C28" s="88">
        <f aca="true" t="shared" si="2" ref="C28:H28">C33-C29</f>
        <v>0</v>
      </c>
      <c r="D28" s="94" t="e">
        <f t="shared" si="2"/>
        <v>#REF!</v>
      </c>
      <c r="E28" s="94">
        <f>E33-E29</f>
        <v>0</v>
      </c>
      <c r="F28" s="94">
        <f t="shared" si="2"/>
        <v>0</v>
      </c>
      <c r="G28" s="94">
        <f t="shared" si="2"/>
        <v>0</v>
      </c>
      <c r="H28" s="94">
        <f t="shared" si="2"/>
        <v>0</v>
      </c>
      <c r="I28" s="79"/>
    </row>
    <row r="29" spans="1:9" s="80" customFormat="1" ht="28.5" customHeight="1">
      <c r="A29" s="92" t="s">
        <v>362</v>
      </c>
      <c r="B29" s="93" t="s">
        <v>363</v>
      </c>
      <c r="C29" s="88">
        <f>C32</f>
        <v>9591096</v>
      </c>
      <c r="D29" s="95" t="e">
        <f>C29-#REF!</f>
        <v>#REF!</v>
      </c>
      <c r="E29" s="95">
        <f aca="true" t="shared" si="3" ref="E29:H30">E30</f>
        <v>3249527</v>
      </c>
      <c r="F29" s="95">
        <f t="shared" si="3"/>
        <v>2438437.3000000003</v>
      </c>
      <c r="G29" s="95">
        <f t="shared" si="3"/>
        <v>2038908.4</v>
      </c>
      <c r="H29" s="95">
        <f t="shared" si="3"/>
        <v>1864223.3</v>
      </c>
      <c r="I29" s="79"/>
    </row>
    <row r="30" spans="1:10" s="82" customFormat="1" ht="36.75" customHeight="1">
      <c r="A30" s="92" t="s">
        <v>364</v>
      </c>
      <c r="B30" s="93" t="s">
        <v>365</v>
      </c>
      <c r="C30" s="88">
        <f>C32</f>
        <v>9591096</v>
      </c>
      <c r="D30" s="95" t="e">
        <f>C30-#REF!</f>
        <v>#REF!</v>
      </c>
      <c r="E30" s="95">
        <f t="shared" si="3"/>
        <v>3249527</v>
      </c>
      <c r="F30" s="95">
        <f t="shared" si="3"/>
        <v>2438437.3000000003</v>
      </c>
      <c r="G30" s="95">
        <f t="shared" si="3"/>
        <v>2038908.4</v>
      </c>
      <c r="H30" s="95">
        <f t="shared" si="3"/>
        <v>1864223.3</v>
      </c>
      <c r="I30" s="79"/>
      <c r="J30" s="96"/>
    </row>
    <row r="31" spans="1:9" ht="30">
      <c r="A31" s="92" t="s">
        <v>366</v>
      </c>
      <c r="B31" s="93" t="s">
        <v>367</v>
      </c>
      <c r="C31" s="88">
        <f>C32</f>
        <v>9591096</v>
      </c>
      <c r="D31" s="95" t="e">
        <f>C31-#REF!</f>
        <v>#REF!</v>
      </c>
      <c r="E31" s="95">
        <f>E18+E24+E38</f>
        <v>3249527</v>
      </c>
      <c r="F31" s="95">
        <f>F18+F24+F38</f>
        <v>2438437.3000000003</v>
      </c>
      <c r="G31" s="95">
        <f>G18+G24+G38</f>
        <v>2038908.4</v>
      </c>
      <c r="H31" s="95">
        <f>H18+H24+H38</f>
        <v>1864223.3</v>
      </c>
      <c r="I31" s="79"/>
    </row>
    <row r="32" spans="1:10" s="98" customFormat="1" ht="30">
      <c r="A32" s="92" t="s">
        <v>368</v>
      </c>
      <c r="B32" s="93" t="s">
        <v>369</v>
      </c>
      <c r="C32" s="88">
        <f>C18+C23+C37</f>
        <v>9591096</v>
      </c>
      <c r="D32" s="95" t="e">
        <f>C32-#REF!</f>
        <v>#REF!</v>
      </c>
      <c r="E32" s="95">
        <f>E18+E24+E38</f>
        <v>3249527</v>
      </c>
      <c r="F32" s="95">
        <f>F18+F24+F38</f>
        <v>2438437.3000000003</v>
      </c>
      <c r="G32" s="95">
        <f>G18+G24+G38</f>
        <v>2038908.4</v>
      </c>
      <c r="H32" s="95">
        <f>H18+H24+H38</f>
        <v>1864223.3</v>
      </c>
      <c r="I32" s="79"/>
      <c r="J32" s="97"/>
    </row>
    <row r="33" spans="1:9" ht="15">
      <c r="A33" s="92" t="s">
        <v>370</v>
      </c>
      <c r="B33" s="93" t="s">
        <v>371</v>
      </c>
      <c r="C33" s="88">
        <f>C36</f>
        <v>9591096</v>
      </c>
      <c r="D33" s="95">
        <f aca="true" t="shared" si="4" ref="D33:H35">D34</f>
        <v>0</v>
      </c>
      <c r="E33" s="95">
        <f t="shared" si="4"/>
        <v>3249527</v>
      </c>
      <c r="F33" s="95">
        <f t="shared" si="4"/>
        <v>2438437.3</v>
      </c>
      <c r="G33" s="95">
        <f t="shared" si="4"/>
        <v>2038908.4</v>
      </c>
      <c r="H33" s="95">
        <f t="shared" si="4"/>
        <v>1864223.3</v>
      </c>
      <c r="I33" s="79"/>
    </row>
    <row r="34" spans="1:8" ht="15">
      <c r="A34" s="92" t="s">
        <v>372</v>
      </c>
      <c r="B34" s="93" t="s">
        <v>373</v>
      </c>
      <c r="C34" s="88">
        <f>C36</f>
        <v>9591096</v>
      </c>
      <c r="D34" s="99">
        <f t="shared" si="4"/>
        <v>0</v>
      </c>
      <c r="E34" s="99">
        <f t="shared" si="4"/>
        <v>3249527</v>
      </c>
      <c r="F34" s="99">
        <f t="shared" si="4"/>
        <v>2438437.3</v>
      </c>
      <c r="G34" s="99">
        <f t="shared" si="4"/>
        <v>2038908.4</v>
      </c>
      <c r="H34" s="99">
        <f t="shared" si="4"/>
        <v>1864223.3</v>
      </c>
    </row>
    <row r="35" spans="1:8" ht="30">
      <c r="A35" s="92" t="s">
        <v>374</v>
      </c>
      <c r="B35" s="93" t="s">
        <v>375</v>
      </c>
      <c r="C35" s="88">
        <f>C36</f>
        <v>9591096</v>
      </c>
      <c r="D35" s="99">
        <f t="shared" si="4"/>
        <v>0</v>
      </c>
      <c r="E35" s="99">
        <f t="shared" si="4"/>
        <v>3249527</v>
      </c>
      <c r="F35" s="99">
        <f t="shared" si="4"/>
        <v>2438437.3</v>
      </c>
      <c r="G35" s="99">
        <f t="shared" si="4"/>
        <v>2038908.4</v>
      </c>
      <c r="H35" s="99">
        <f t="shared" si="4"/>
        <v>1864223.3</v>
      </c>
    </row>
    <row r="36" spans="1:9" s="103" customFormat="1" ht="27.75" customHeight="1">
      <c r="A36" s="92" t="s">
        <v>376</v>
      </c>
      <c r="B36" s="93" t="s">
        <v>377</v>
      </c>
      <c r="C36" s="88">
        <f>C19+C25</f>
        <v>9591096</v>
      </c>
      <c r="D36" s="100"/>
      <c r="E36" s="101">
        <f>E19+E26</f>
        <v>3249527</v>
      </c>
      <c r="F36" s="101">
        <f>F19+F26</f>
        <v>2438437.3</v>
      </c>
      <c r="G36" s="101">
        <f>G19+G26</f>
        <v>2038908.4</v>
      </c>
      <c r="H36" s="101">
        <f>H19+H26</f>
        <v>1864223.3</v>
      </c>
      <c r="I36" s="102"/>
    </row>
    <row r="37" spans="1:8" s="103" customFormat="1" ht="48.75" customHeight="1">
      <c r="A37" s="104" t="s">
        <v>378</v>
      </c>
      <c r="B37" s="105" t="s">
        <v>379</v>
      </c>
      <c r="C37" s="106">
        <f aca="true" t="shared" si="5" ref="C37:H37">C38</f>
        <v>315248</v>
      </c>
      <c r="D37" s="106">
        <f t="shared" si="5"/>
        <v>0</v>
      </c>
      <c r="E37" s="106">
        <f t="shared" si="5"/>
        <v>1524.8</v>
      </c>
      <c r="F37" s="106">
        <f t="shared" si="5"/>
        <v>106099.2</v>
      </c>
      <c r="G37" s="106">
        <f t="shared" si="5"/>
        <v>106099.2</v>
      </c>
      <c r="H37" s="106">
        <f t="shared" si="5"/>
        <v>101524.8</v>
      </c>
    </row>
    <row r="38" spans="1:8" ht="45">
      <c r="A38" s="107" t="s">
        <v>380</v>
      </c>
      <c r="B38" s="108" t="s">
        <v>381</v>
      </c>
      <c r="C38" s="109">
        <f>SUM(E38:H38)</f>
        <v>315248</v>
      </c>
      <c r="D38" s="110"/>
      <c r="E38" s="110">
        <v>1524.8</v>
      </c>
      <c r="F38" s="110">
        <f>6099.2+100000</f>
        <v>106099.2</v>
      </c>
      <c r="G38" s="110">
        <f>6099.2+100000</f>
        <v>106099.2</v>
      </c>
      <c r="H38" s="110">
        <f>85290+16234.8</f>
        <v>101524.8</v>
      </c>
    </row>
    <row r="40" ht="14.25">
      <c r="C40" s="111"/>
    </row>
  </sheetData>
  <mergeCells count="16">
    <mergeCell ref="A1:H1"/>
    <mergeCell ref="A2:H2"/>
    <mergeCell ref="A3:H3"/>
    <mergeCell ref="A4:H4"/>
    <mergeCell ref="A6:H6"/>
    <mergeCell ref="A7:H7"/>
    <mergeCell ref="A8:H8"/>
    <mergeCell ref="A9:H9"/>
    <mergeCell ref="A10:H10"/>
    <mergeCell ref="A11:H11"/>
    <mergeCell ref="A12:H12"/>
    <mergeCell ref="A15:A16"/>
    <mergeCell ref="B15:B16"/>
    <mergeCell ref="C15:C16"/>
    <mergeCell ref="D15:D16"/>
    <mergeCell ref="E15:H15"/>
  </mergeCells>
  <printOptions/>
  <pageMargins left="0.75" right="0.75" top="0.35" bottom="0.6" header="0.5" footer="0.5"/>
  <pageSetup fitToHeight="8" fitToWidth="1" horizontalDpi="1200" verticalDpi="12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6"/>
  <sheetViews>
    <sheetView workbookViewId="0" topLeftCell="A1">
      <selection activeCell="X4" sqref="X4"/>
    </sheetView>
  </sheetViews>
  <sheetFormatPr defaultColWidth="9.140625" defaultRowHeight="12.75"/>
  <cols>
    <col min="1" max="1" width="1.421875" style="0" customWidth="1"/>
    <col min="2" max="2" width="0.13671875" style="0" customWidth="1"/>
    <col min="3" max="3" width="0.13671875" style="0" hidden="1" customWidth="1"/>
    <col min="4" max="6" width="0.5625" style="0" hidden="1" customWidth="1"/>
    <col min="7" max="7" width="31.28125" style="0" customWidth="1"/>
    <col min="8" max="8" width="7.8515625" style="0" customWidth="1"/>
    <col min="9" max="9" width="9.28125" style="0" customWidth="1"/>
    <col min="10" max="10" width="5.00390625" style="0" customWidth="1"/>
    <col min="11" max="14" width="0" style="0" hidden="1" customWidth="1"/>
    <col min="15" max="15" width="13.7109375" style="0" customWidth="1"/>
    <col min="16" max="16" width="0" style="0" hidden="1" customWidth="1"/>
    <col min="17" max="17" width="14.00390625" style="0" customWidth="1"/>
    <col min="18" max="18" width="0" style="0" hidden="1" customWidth="1"/>
    <col min="19" max="19" width="13.7109375" style="0" customWidth="1"/>
    <col min="20" max="20" width="0" style="0" hidden="1" customWidth="1"/>
    <col min="21" max="21" width="13.421875" style="0" customWidth="1"/>
    <col min="22" max="22" width="0" style="0" hidden="1" customWidth="1"/>
    <col min="23" max="23" width="14.7109375" style="0" customWidth="1"/>
    <col min="24" max="246" width="9.140625" style="0" customWidth="1"/>
  </cols>
  <sheetData>
    <row r="1" spans="1:23" ht="12.75">
      <c r="A1" t="s">
        <v>716</v>
      </c>
      <c r="U1" s="416" t="s">
        <v>382</v>
      </c>
      <c r="V1" s="407"/>
      <c r="W1" s="407"/>
    </row>
    <row r="2" spans="17:23" ht="13.5">
      <c r="Q2" s="417" t="s">
        <v>331</v>
      </c>
      <c r="R2" s="407"/>
      <c r="S2" s="407"/>
      <c r="T2" s="407"/>
      <c r="U2" s="407"/>
      <c r="V2" s="407"/>
      <c r="W2" s="407"/>
    </row>
    <row r="3" spans="17:23" ht="15">
      <c r="Q3" s="418" t="s">
        <v>91</v>
      </c>
      <c r="R3" s="407"/>
      <c r="S3" s="407"/>
      <c r="T3" s="407"/>
      <c r="U3" s="407"/>
      <c r="V3" s="407"/>
      <c r="W3" s="407"/>
    </row>
    <row r="4" spans="17:23" ht="15">
      <c r="Q4" s="418" t="s">
        <v>442</v>
      </c>
      <c r="R4" s="407"/>
      <c r="S4" s="407"/>
      <c r="T4" s="407"/>
      <c r="U4" s="407"/>
      <c r="V4" s="407"/>
      <c r="W4" s="407"/>
    </row>
    <row r="6" spans="17:23" ht="12.75">
      <c r="Q6" s="416" t="s">
        <v>382</v>
      </c>
      <c r="R6" s="407"/>
      <c r="S6" s="407"/>
      <c r="T6" s="407"/>
      <c r="U6" s="407"/>
      <c r="V6" s="407"/>
      <c r="W6" s="407"/>
    </row>
    <row r="7" spans="17:23" ht="15">
      <c r="Q7" s="418" t="s">
        <v>330</v>
      </c>
      <c r="R7" s="407"/>
      <c r="S7" s="407"/>
      <c r="T7" s="407"/>
      <c r="U7" s="407"/>
      <c r="V7" s="407"/>
      <c r="W7" s="407"/>
    </row>
    <row r="8" spans="17:23" ht="15">
      <c r="Q8" s="418" t="s">
        <v>91</v>
      </c>
      <c r="R8" s="407"/>
      <c r="S8" s="407"/>
      <c r="T8" s="407"/>
      <c r="U8" s="407"/>
      <c r="V8" s="407"/>
      <c r="W8" s="407"/>
    </row>
    <row r="9" spans="17:23" ht="12.75">
      <c r="Q9" s="419" t="s">
        <v>384</v>
      </c>
      <c r="R9" s="416"/>
      <c r="S9" s="416"/>
      <c r="T9" s="416"/>
      <c r="U9" s="416"/>
      <c r="V9" s="416"/>
      <c r="W9" s="416"/>
    </row>
    <row r="11" spans="1:24" ht="12.75" customHeight="1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5"/>
      <c r="Q11" s="114"/>
      <c r="R11" s="114"/>
      <c r="S11" s="114"/>
      <c r="T11" s="114"/>
      <c r="U11" s="115"/>
      <c r="V11" s="115"/>
      <c r="W11" s="115"/>
      <c r="X11" s="115"/>
    </row>
    <row r="12" spans="1:24" ht="29.25" customHeight="1">
      <c r="A12" s="420" t="s">
        <v>385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115"/>
    </row>
    <row r="13" spans="1:24" ht="17.25" customHeight="1" thickBo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7"/>
      <c r="L13" s="117"/>
      <c r="M13" s="117"/>
      <c r="N13" s="116"/>
      <c r="O13" s="116"/>
      <c r="P13" s="115"/>
      <c r="Q13" s="116"/>
      <c r="R13" s="116"/>
      <c r="S13" s="116"/>
      <c r="T13" s="116"/>
      <c r="U13" s="115"/>
      <c r="V13" s="115"/>
      <c r="W13" s="115"/>
      <c r="X13" s="115"/>
    </row>
    <row r="14" spans="1:24" ht="59.25" customHeight="1" thickBot="1">
      <c r="A14" s="113"/>
      <c r="B14" s="118"/>
      <c r="C14" s="118"/>
      <c r="D14" s="118"/>
      <c r="E14" s="118"/>
      <c r="F14" s="118"/>
      <c r="G14" s="118" t="s">
        <v>386</v>
      </c>
      <c r="H14" s="119" t="s">
        <v>387</v>
      </c>
      <c r="I14" s="120" t="s">
        <v>388</v>
      </c>
      <c r="J14" s="121" t="s">
        <v>389</v>
      </c>
      <c r="K14" s="122"/>
      <c r="L14" s="122" t="s">
        <v>390</v>
      </c>
      <c r="M14" s="123"/>
      <c r="N14" s="124" t="s">
        <v>390</v>
      </c>
      <c r="O14" s="125" t="s">
        <v>391</v>
      </c>
      <c r="P14" s="126"/>
      <c r="Q14" s="125" t="s">
        <v>392</v>
      </c>
      <c r="R14" s="421" t="s">
        <v>393</v>
      </c>
      <c r="S14" s="421"/>
      <c r="T14" s="125"/>
      <c r="U14" s="421" t="s">
        <v>394</v>
      </c>
      <c r="V14" s="421"/>
      <c r="W14" s="127" t="s">
        <v>395</v>
      </c>
      <c r="X14" s="115"/>
    </row>
    <row r="15" spans="1:24" ht="12.75" customHeight="1" thickBot="1">
      <c r="A15" s="113"/>
      <c r="B15" s="118"/>
      <c r="C15" s="118"/>
      <c r="D15" s="118"/>
      <c r="E15" s="118"/>
      <c r="F15" s="118"/>
      <c r="G15" s="118">
        <v>1</v>
      </c>
      <c r="H15" s="119">
        <v>2</v>
      </c>
      <c r="I15" s="120">
        <v>3</v>
      </c>
      <c r="J15" s="121">
        <v>4</v>
      </c>
      <c r="K15" s="123"/>
      <c r="L15" s="128">
        <v>6</v>
      </c>
      <c r="M15" s="128"/>
      <c r="N15" s="128"/>
      <c r="O15" s="129">
        <v>5</v>
      </c>
      <c r="P15" s="130"/>
      <c r="Q15" s="129">
        <v>6</v>
      </c>
      <c r="R15" s="129" t="s">
        <v>396</v>
      </c>
      <c r="S15" s="129">
        <v>7</v>
      </c>
      <c r="T15" s="129"/>
      <c r="U15" s="129">
        <v>8</v>
      </c>
      <c r="V15" s="131"/>
      <c r="W15" s="132">
        <v>9</v>
      </c>
      <c r="X15" s="115"/>
    </row>
    <row r="16" spans="1:24" ht="23.25" customHeight="1">
      <c r="A16" s="133"/>
      <c r="B16" s="422" t="s">
        <v>397</v>
      </c>
      <c r="C16" s="422"/>
      <c r="D16" s="422"/>
      <c r="E16" s="422"/>
      <c r="F16" s="422"/>
      <c r="G16" s="423"/>
      <c r="H16" s="134">
        <v>100</v>
      </c>
      <c r="I16" s="135">
        <v>0</v>
      </c>
      <c r="J16" s="136">
        <v>0</v>
      </c>
      <c r="K16" s="400"/>
      <c r="L16" s="400"/>
      <c r="M16" s="400"/>
      <c r="N16" s="138">
        <v>202325</v>
      </c>
      <c r="O16" s="137">
        <v>202325</v>
      </c>
      <c r="P16" s="139">
        <v>200481.7</v>
      </c>
      <c r="Q16" s="137">
        <v>200481.7</v>
      </c>
      <c r="R16" s="138">
        <v>186676.6</v>
      </c>
      <c r="S16" s="137">
        <v>186676.6</v>
      </c>
      <c r="T16" s="138">
        <v>149097.7</v>
      </c>
      <c r="U16" s="137">
        <v>149097.7</v>
      </c>
      <c r="V16" s="138">
        <v>738581</v>
      </c>
      <c r="W16" s="140">
        <v>738581</v>
      </c>
      <c r="X16" s="141"/>
    </row>
    <row r="17" spans="1:24" ht="49.5" customHeight="1">
      <c r="A17" s="133"/>
      <c r="B17" s="401" t="s">
        <v>398</v>
      </c>
      <c r="C17" s="401"/>
      <c r="D17" s="401"/>
      <c r="E17" s="401"/>
      <c r="F17" s="401"/>
      <c r="G17" s="402"/>
      <c r="H17" s="142">
        <v>102</v>
      </c>
      <c r="I17" s="143">
        <v>0</v>
      </c>
      <c r="J17" s="144">
        <v>500</v>
      </c>
      <c r="K17" s="392"/>
      <c r="L17" s="392"/>
      <c r="M17" s="392"/>
      <c r="N17" s="147">
        <v>636</v>
      </c>
      <c r="O17" s="145">
        <v>636</v>
      </c>
      <c r="P17" s="148">
        <v>563.8</v>
      </c>
      <c r="Q17" s="145">
        <v>563.8</v>
      </c>
      <c r="R17" s="147">
        <v>610</v>
      </c>
      <c r="S17" s="145">
        <v>610</v>
      </c>
      <c r="T17" s="147">
        <v>584</v>
      </c>
      <c r="U17" s="145">
        <v>584</v>
      </c>
      <c r="V17" s="147">
        <v>2393.8</v>
      </c>
      <c r="W17" s="149">
        <v>2393.8</v>
      </c>
      <c r="X17" s="141"/>
    </row>
    <row r="18" spans="1:24" ht="21.75" customHeight="1">
      <c r="A18" s="133"/>
      <c r="B18" s="393" t="s">
        <v>399</v>
      </c>
      <c r="C18" s="393"/>
      <c r="D18" s="393"/>
      <c r="E18" s="393"/>
      <c r="F18" s="393"/>
      <c r="G18" s="394"/>
      <c r="H18" s="150">
        <v>102</v>
      </c>
      <c r="I18" s="151">
        <v>20000</v>
      </c>
      <c r="J18" s="152">
        <v>500</v>
      </c>
      <c r="K18" s="395"/>
      <c r="L18" s="395"/>
      <c r="M18" s="395"/>
      <c r="N18" s="147">
        <v>636</v>
      </c>
      <c r="O18" s="153">
        <v>636</v>
      </c>
      <c r="P18" s="148">
        <v>563.8</v>
      </c>
      <c r="Q18" s="153">
        <v>563.8</v>
      </c>
      <c r="R18" s="147">
        <v>610</v>
      </c>
      <c r="S18" s="153">
        <v>610</v>
      </c>
      <c r="T18" s="147">
        <v>584</v>
      </c>
      <c r="U18" s="153">
        <v>584</v>
      </c>
      <c r="V18" s="147">
        <v>2393.8</v>
      </c>
      <c r="W18" s="154">
        <v>2393.8</v>
      </c>
      <c r="X18" s="141"/>
    </row>
    <row r="19" spans="1:24" ht="21.75" customHeight="1">
      <c r="A19" s="133"/>
      <c r="B19" s="393" t="s">
        <v>400</v>
      </c>
      <c r="C19" s="393"/>
      <c r="D19" s="393"/>
      <c r="E19" s="393"/>
      <c r="F19" s="393"/>
      <c r="G19" s="394"/>
      <c r="H19" s="150">
        <v>102</v>
      </c>
      <c r="I19" s="151">
        <v>20300</v>
      </c>
      <c r="J19" s="152">
        <v>500</v>
      </c>
      <c r="K19" s="395"/>
      <c r="L19" s="395"/>
      <c r="M19" s="395"/>
      <c r="N19" s="147">
        <v>636</v>
      </c>
      <c r="O19" s="153">
        <v>636</v>
      </c>
      <c r="P19" s="148">
        <v>563.8</v>
      </c>
      <c r="Q19" s="153">
        <v>563.8</v>
      </c>
      <c r="R19" s="147">
        <v>610</v>
      </c>
      <c r="S19" s="153">
        <v>610</v>
      </c>
      <c r="T19" s="147">
        <v>584</v>
      </c>
      <c r="U19" s="153">
        <v>584</v>
      </c>
      <c r="V19" s="147">
        <v>2393.8</v>
      </c>
      <c r="W19" s="154">
        <v>2393.8</v>
      </c>
      <c r="X19" s="141"/>
    </row>
    <row r="20" spans="1:24" ht="21.75" customHeight="1">
      <c r="A20" s="133"/>
      <c r="B20" s="393" t="s">
        <v>401</v>
      </c>
      <c r="C20" s="393"/>
      <c r="D20" s="393"/>
      <c r="E20" s="393"/>
      <c r="F20" s="393"/>
      <c r="G20" s="394"/>
      <c r="H20" s="150">
        <v>102</v>
      </c>
      <c r="I20" s="151">
        <v>20320</v>
      </c>
      <c r="J20" s="152">
        <v>500</v>
      </c>
      <c r="K20" s="395"/>
      <c r="L20" s="395"/>
      <c r="M20" s="395"/>
      <c r="N20" s="147">
        <v>636</v>
      </c>
      <c r="O20" s="153">
        <v>636</v>
      </c>
      <c r="P20" s="148">
        <v>563.8</v>
      </c>
      <c r="Q20" s="153">
        <v>563.8</v>
      </c>
      <c r="R20" s="147">
        <v>610</v>
      </c>
      <c r="S20" s="153">
        <v>610</v>
      </c>
      <c r="T20" s="147">
        <v>584</v>
      </c>
      <c r="U20" s="153">
        <v>584</v>
      </c>
      <c r="V20" s="147">
        <v>2393.8</v>
      </c>
      <c r="W20" s="154">
        <v>2393.8</v>
      </c>
      <c r="X20" s="141"/>
    </row>
    <row r="21" spans="1:24" ht="69" customHeight="1">
      <c r="A21" s="133"/>
      <c r="B21" s="401" t="s">
        <v>402</v>
      </c>
      <c r="C21" s="401"/>
      <c r="D21" s="401"/>
      <c r="E21" s="401"/>
      <c r="F21" s="401"/>
      <c r="G21" s="402"/>
      <c r="H21" s="142">
        <v>103</v>
      </c>
      <c r="I21" s="143">
        <v>0</v>
      </c>
      <c r="J21" s="144">
        <v>500</v>
      </c>
      <c r="K21" s="392"/>
      <c r="L21" s="392"/>
      <c r="M21" s="392"/>
      <c r="N21" s="147">
        <v>5626</v>
      </c>
      <c r="O21" s="145">
        <v>5626</v>
      </c>
      <c r="P21" s="148">
        <v>6623</v>
      </c>
      <c r="Q21" s="145">
        <v>6623</v>
      </c>
      <c r="R21" s="147">
        <v>4641</v>
      </c>
      <c r="S21" s="145">
        <v>4641</v>
      </c>
      <c r="T21" s="147">
        <v>4846</v>
      </c>
      <c r="U21" s="145">
        <v>4846</v>
      </c>
      <c r="V21" s="147">
        <v>21736</v>
      </c>
      <c r="W21" s="149">
        <v>21736</v>
      </c>
      <c r="X21" s="141"/>
    </row>
    <row r="22" spans="1:24" ht="21.75" customHeight="1">
      <c r="A22" s="133"/>
      <c r="B22" s="393" t="s">
        <v>399</v>
      </c>
      <c r="C22" s="393"/>
      <c r="D22" s="393"/>
      <c r="E22" s="393"/>
      <c r="F22" s="393"/>
      <c r="G22" s="394"/>
      <c r="H22" s="150">
        <v>103</v>
      </c>
      <c r="I22" s="151">
        <v>20000</v>
      </c>
      <c r="J22" s="152">
        <v>500</v>
      </c>
      <c r="K22" s="395"/>
      <c r="L22" s="395"/>
      <c r="M22" s="395"/>
      <c r="N22" s="147">
        <v>5626</v>
      </c>
      <c r="O22" s="153">
        <v>5626</v>
      </c>
      <c r="P22" s="148">
        <v>6623</v>
      </c>
      <c r="Q22" s="153">
        <v>6623</v>
      </c>
      <c r="R22" s="147">
        <v>4641</v>
      </c>
      <c r="S22" s="153">
        <v>4641</v>
      </c>
      <c r="T22" s="147">
        <v>4846</v>
      </c>
      <c r="U22" s="153">
        <v>4846</v>
      </c>
      <c r="V22" s="147">
        <v>21736</v>
      </c>
      <c r="W22" s="154">
        <v>21736</v>
      </c>
      <c r="X22" s="141"/>
    </row>
    <row r="23" spans="1:24" ht="19.5" customHeight="1">
      <c r="A23" s="133"/>
      <c r="B23" s="393" t="s">
        <v>403</v>
      </c>
      <c r="C23" s="393"/>
      <c r="D23" s="393"/>
      <c r="E23" s="393"/>
      <c r="F23" s="393"/>
      <c r="G23" s="394"/>
      <c r="H23" s="150">
        <v>103</v>
      </c>
      <c r="I23" s="151">
        <v>20400</v>
      </c>
      <c r="J23" s="152">
        <v>500</v>
      </c>
      <c r="K23" s="395"/>
      <c r="L23" s="395"/>
      <c r="M23" s="395"/>
      <c r="N23" s="147">
        <v>4137</v>
      </c>
      <c r="O23" s="153">
        <v>4137</v>
      </c>
      <c r="P23" s="148">
        <v>5087</v>
      </c>
      <c r="Q23" s="153">
        <v>5087</v>
      </c>
      <c r="R23" s="147">
        <v>3343</v>
      </c>
      <c r="S23" s="153">
        <v>3343</v>
      </c>
      <c r="T23" s="147">
        <v>3552</v>
      </c>
      <c r="U23" s="153">
        <v>3552</v>
      </c>
      <c r="V23" s="147">
        <v>16119</v>
      </c>
      <c r="W23" s="154">
        <v>16119</v>
      </c>
      <c r="X23" s="141"/>
    </row>
    <row r="24" spans="1:24" ht="21.75" customHeight="1">
      <c r="A24" s="133"/>
      <c r="B24" s="393" t="s">
        <v>404</v>
      </c>
      <c r="C24" s="393"/>
      <c r="D24" s="393"/>
      <c r="E24" s="393"/>
      <c r="F24" s="393"/>
      <c r="G24" s="394"/>
      <c r="H24" s="150">
        <v>103</v>
      </c>
      <c r="I24" s="151">
        <v>20406</v>
      </c>
      <c r="J24" s="152">
        <v>500</v>
      </c>
      <c r="K24" s="395"/>
      <c r="L24" s="395"/>
      <c r="M24" s="395"/>
      <c r="N24" s="147">
        <v>4137</v>
      </c>
      <c r="O24" s="153">
        <v>4137</v>
      </c>
      <c r="P24" s="148">
        <v>5087</v>
      </c>
      <c r="Q24" s="153">
        <v>5087</v>
      </c>
      <c r="R24" s="147">
        <v>3343</v>
      </c>
      <c r="S24" s="153">
        <v>3343</v>
      </c>
      <c r="T24" s="147">
        <v>3552</v>
      </c>
      <c r="U24" s="153">
        <v>3552</v>
      </c>
      <c r="V24" s="147">
        <v>16119</v>
      </c>
      <c r="W24" s="154">
        <v>16119</v>
      </c>
      <c r="X24" s="141"/>
    </row>
    <row r="25" spans="1:24" ht="21.75" customHeight="1">
      <c r="A25" s="133"/>
      <c r="B25" s="396" t="s">
        <v>405</v>
      </c>
      <c r="C25" s="396"/>
      <c r="D25" s="396"/>
      <c r="E25" s="396"/>
      <c r="F25" s="396"/>
      <c r="G25" s="397"/>
      <c r="H25" s="155">
        <v>103</v>
      </c>
      <c r="I25" s="156">
        <v>20406</v>
      </c>
      <c r="J25" s="157">
        <v>500</v>
      </c>
      <c r="K25" s="398"/>
      <c r="L25" s="398"/>
      <c r="M25" s="398"/>
      <c r="N25" s="147">
        <v>4137</v>
      </c>
      <c r="O25" s="158">
        <v>4137</v>
      </c>
      <c r="P25" s="148">
        <v>5087</v>
      </c>
      <c r="Q25" s="158">
        <v>5087</v>
      </c>
      <c r="R25" s="147">
        <v>3343</v>
      </c>
      <c r="S25" s="158">
        <v>3343</v>
      </c>
      <c r="T25" s="147">
        <v>3552</v>
      </c>
      <c r="U25" s="158">
        <v>3552</v>
      </c>
      <c r="V25" s="147">
        <v>16119</v>
      </c>
      <c r="W25" s="159">
        <v>16119</v>
      </c>
      <c r="X25" s="141"/>
    </row>
    <row r="26" spans="1:24" ht="32.25" customHeight="1">
      <c r="A26" s="133"/>
      <c r="B26" s="393" t="s">
        <v>406</v>
      </c>
      <c r="C26" s="393"/>
      <c r="D26" s="393"/>
      <c r="E26" s="393"/>
      <c r="F26" s="393"/>
      <c r="G26" s="394"/>
      <c r="H26" s="150">
        <v>103</v>
      </c>
      <c r="I26" s="151">
        <v>21100</v>
      </c>
      <c r="J26" s="152">
        <v>500</v>
      </c>
      <c r="K26" s="395"/>
      <c r="L26" s="395"/>
      <c r="M26" s="395"/>
      <c r="N26" s="147">
        <v>556</v>
      </c>
      <c r="O26" s="153">
        <v>556</v>
      </c>
      <c r="P26" s="148">
        <v>606</v>
      </c>
      <c r="Q26" s="153">
        <v>606</v>
      </c>
      <c r="R26" s="147">
        <v>465</v>
      </c>
      <c r="S26" s="153">
        <v>465</v>
      </c>
      <c r="T26" s="147">
        <v>465</v>
      </c>
      <c r="U26" s="153">
        <v>465</v>
      </c>
      <c r="V26" s="147">
        <v>2092</v>
      </c>
      <c r="W26" s="154">
        <v>2092</v>
      </c>
      <c r="X26" s="141"/>
    </row>
    <row r="27" spans="1:24" ht="21.75" customHeight="1">
      <c r="A27" s="133"/>
      <c r="B27" s="396" t="s">
        <v>405</v>
      </c>
      <c r="C27" s="396"/>
      <c r="D27" s="396"/>
      <c r="E27" s="396"/>
      <c r="F27" s="396"/>
      <c r="G27" s="397"/>
      <c r="H27" s="155">
        <v>103</v>
      </c>
      <c r="I27" s="156">
        <v>21100</v>
      </c>
      <c r="J27" s="157">
        <v>500</v>
      </c>
      <c r="K27" s="398"/>
      <c r="L27" s="398"/>
      <c r="M27" s="398"/>
      <c r="N27" s="147">
        <v>556</v>
      </c>
      <c r="O27" s="158">
        <v>556</v>
      </c>
      <c r="P27" s="148">
        <v>606</v>
      </c>
      <c r="Q27" s="158">
        <v>606</v>
      </c>
      <c r="R27" s="147">
        <v>465</v>
      </c>
      <c r="S27" s="158">
        <v>465</v>
      </c>
      <c r="T27" s="147">
        <v>465</v>
      </c>
      <c r="U27" s="158">
        <v>465</v>
      </c>
      <c r="V27" s="147">
        <v>2092</v>
      </c>
      <c r="W27" s="159">
        <v>2092</v>
      </c>
      <c r="X27" s="141"/>
    </row>
    <row r="28" spans="1:24" ht="32.25" customHeight="1">
      <c r="A28" s="133"/>
      <c r="B28" s="393" t="s">
        <v>407</v>
      </c>
      <c r="C28" s="393"/>
      <c r="D28" s="393"/>
      <c r="E28" s="393"/>
      <c r="F28" s="393"/>
      <c r="G28" s="394"/>
      <c r="H28" s="150">
        <v>103</v>
      </c>
      <c r="I28" s="151">
        <v>21200</v>
      </c>
      <c r="J28" s="152">
        <v>500</v>
      </c>
      <c r="K28" s="395"/>
      <c r="L28" s="395"/>
      <c r="M28" s="395"/>
      <c r="N28" s="147">
        <v>933</v>
      </c>
      <c r="O28" s="153">
        <v>933</v>
      </c>
      <c r="P28" s="148">
        <v>930</v>
      </c>
      <c r="Q28" s="153">
        <v>930</v>
      </c>
      <c r="R28" s="147">
        <v>833</v>
      </c>
      <c r="S28" s="153">
        <v>833</v>
      </c>
      <c r="T28" s="147">
        <v>829</v>
      </c>
      <c r="U28" s="153">
        <v>829</v>
      </c>
      <c r="V28" s="147">
        <v>3525</v>
      </c>
      <c r="W28" s="154">
        <v>3525</v>
      </c>
      <c r="X28" s="141"/>
    </row>
    <row r="29" spans="1:24" ht="21.75" customHeight="1">
      <c r="A29" s="133"/>
      <c r="B29" s="396" t="s">
        <v>405</v>
      </c>
      <c r="C29" s="396"/>
      <c r="D29" s="396"/>
      <c r="E29" s="396"/>
      <c r="F29" s="396"/>
      <c r="G29" s="397"/>
      <c r="H29" s="155">
        <v>103</v>
      </c>
      <c r="I29" s="156">
        <v>21200</v>
      </c>
      <c r="J29" s="157">
        <v>500</v>
      </c>
      <c r="K29" s="398"/>
      <c r="L29" s="398"/>
      <c r="M29" s="398"/>
      <c r="N29" s="147">
        <v>933</v>
      </c>
      <c r="O29" s="158">
        <v>933</v>
      </c>
      <c r="P29" s="148">
        <v>930</v>
      </c>
      <c r="Q29" s="158">
        <v>930</v>
      </c>
      <c r="R29" s="147">
        <v>833</v>
      </c>
      <c r="S29" s="158">
        <v>833</v>
      </c>
      <c r="T29" s="147">
        <v>829</v>
      </c>
      <c r="U29" s="158">
        <v>829</v>
      </c>
      <c r="V29" s="147">
        <v>3525</v>
      </c>
      <c r="W29" s="159">
        <v>3525</v>
      </c>
      <c r="X29" s="141"/>
    </row>
    <row r="30" spans="1:24" ht="78.75" customHeight="1">
      <c r="A30" s="133"/>
      <c r="B30" s="401" t="s">
        <v>408</v>
      </c>
      <c r="C30" s="401"/>
      <c r="D30" s="401"/>
      <c r="E30" s="401"/>
      <c r="F30" s="401"/>
      <c r="G30" s="402"/>
      <c r="H30" s="142">
        <v>104</v>
      </c>
      <c r="I30" s="143">
        <v>0</v>
      </c>
      <c r="J30" s="144">
        <v>0</v>
      </c>
      <c r="K30" s="392"/>
      <c r="L30" s="392"/>
      <c r="M30" s="392"/>
      <c r="N30" s="147">
        <v>73908.7</v>
      </c>
      <c r="O30" s="145">
        <v>73908.7</v>
      </c>
      <c r="P30" s="148">
        <v>82290.8</v>
      </c>
      <c r="Q30" s="145">
        <v>82290.8</v>
      </c>
      <c r="R30" s="147">
        <v>69203.8</v>
      </c>
      <c r="S30" s="145">
        <v>69203.8</v>
      </c>
      <c r="T30" s="147">
        <v>62999.9</v>
      </c>
      <c r="U30" s="145">
        <v>62999.9</v>
      </c>
      <c r="V30" s="147">
        <v>288403.3</v>
      </c>
      <c r="W30" s="149">
        <v>288403.3</v>
      </c>
      <c r="X30" s="141"/>
    </row>
    <row r="31" spans="1:24" ht="21.75" customHeight="1">
      <c r="A31" s="133"/>
      <c r="B31" s="393" t="s">
        <v>399</v>
      </c>
      <c r="C31" s="393"/>
      <c r="D31" s="393"/>
      <c r="E31" s="393"/>
      <c r="F31" s="393"/>
      <c r="G31" s="394"/>
      <c r="H31" s="150">
        <v>104</v>
      </c>
      <c r="I31" s="151">
        <v>20000</v>
      </c>
      <c r="J31" s="152">
        <v>0</v>
      </c>
      <c r="K31" s="395"/>
      <c r="L31" s="395"/>
      <c r="M31" s="395"/>
      <c r="N31" s="147">
        <v>73908.7</v>
      </c>
      <c r="O31" s="153">
        <v>73908.7</v>
      </c>
      <c r="P31" s="148">
        <v>82290.8</v>
      </c>
      <c r="Q31" s="153">
        <v>82290.8</v>
      </c>
      <c r="R31" s="147">
        <v>69203.8</v>
      </c>
      <c r="S31" s="153">
        <v>69203.8</v>
      </c>
      <c r="T31" s="147">
        <v>62999.9</v>
      </c>
      <c r="U31" s="153">
        <v>62999.9</v>
      </c>
      <c r="V31" s="147">
        <v>288403.3</v>
      </c>
      <c r="W31" s="154">
        <v>288403.3</v>
      </c>
      <c r="X31" s="141"/>
    </row>
    <row r="32" spans="1:24" ht="19.5" customHeight="1">
      <c r="A32" s="133"/>
      <c r="B32" s="393" t="s">
        <v>403</v>
      </c>
      <c r="C32" s="393"/>
      <c r="D32" s="393"/>
      <c r="E32" s="393"/>
      <c r="F32" s="393"/>
      <c r="G32" s="394"/>
      <c r="H32" s="150">
        <v>104</v>
      </c>
      <c r="I32" s="151">
        <v>20400</v>
      </c>
      <c r="J32" s="152">
        <v>0</v>
      </c>
      <c r="K32" s="395"/>
      <c r="L32" s="395"/>
      <c r="M32" s="395"/>
      <c r="N32" s="147">
        <v>73908.7</v>
      </c>
      <c r="O32" s="153">
        <v>73908.7</v>
      </c>
      <c r="P32" s="148">
        <v>82290.8</v>
      </c>
      <c r="Q32" s="153">
        <v>82290.8</v>
      </c>
      <c r="R32" s="147">
        <v>69203.8</v>
      </c>
      <c r="S32" s="153">
        <v>69203.8</v>
      </c>
      <c r="T32" s="147">
        <v>62999.9</v>
      </c>
      <c r="U32" s="153">
        <v>62999.9</v>
      </c>
      <c r="V32" s="147">
        <v>288403.3</v>
      </c>
      <c r="W32" s="154">
        <v>288403.3</v>
      </c>
      <c r="X32" s="141"/>
    </row>
    <row r="33" spans="1:24" ht="21.75" customHeight="1">
      <c r="A33" s="133"/>
      <c r="B33" s="393" t="s">
        <v>409</v>
      </c>
      <c r="C33" s="393"/>
      <c r="D33" s="393"/>
      <c r="E33" s="393"/>
      <c r="F33" s="393"/>
      <c r="G33" s="394"/>
      <c r="H33" s="150">
        <v>104</v>
      </c>
      <c r="I33" s="151">
        <v>20401</v>
      </c>
      <c r="J33" s="152">
        <v>500</v>
      </c>
      <c r="K33" s="395"/>
      <c r="L33" s="395"/>
      <c r="M33" s="395"/>
      <c r="N33" s="147">
        <v>8866</v>
      </c>
      <c r="O33" s="153">
        <v>8866</v>
      </c>
      <c r="P33" s="148">
        <v>10155</v>
      </c>
      <c r="Q33" s="153">
        <v>10155</v>
      </c>
      <c r="R33" s="147">
        <v>9099.7</v>
      </c>
      <c r="S33" s="153">
        <v>9099.7</v>
      </c>
      <c r="T33" s="147">
        <v>8418</v>
      </c>
      <c r="U33" s="153">
        <v>8418</v>
      </c>
      <c r="V33" s="147">
        <v>36538.7</v>
      </c>
      <c r="W33" s="154">
        <v>36538.7</v>
      </c>
      <c r="X33" s="141"/>
    </row>
    <row r="34" spans="1:24" ht="74.25" customHeight="1">
      <c r="A34" s="133"/>
      <c r="B34" s="393" t="s">
        <v>410</v>
      </c>
      <c r="C34" s="393"/>
      <c r="D34" s="393"/>
      <c r="E34" s="393"/>
      <c r="F34" s="393"/>
      <c r="G34" s="394"/>
      <c r="H34" s="150">
        <v>104</v>
      </c>
      <c r="I34" s="151">
        <v>20402</v>
      </c>
      <c r="J34" s="152">
        <v>0</v>
      </c>
      <c r="K34" s="395"/>
      <c r="L34" s="395"/>
      <c r="M34" s="395"/>
      <c r="N34" s="147">
        <v>0</v>
      </c>
      <c r="O34" s="153">
        <v>0</v>
      </c>
      <c r="P34" s="148">
        <v>14.7</v>
      </c>
      <c r="Q34" s="153">
        <v>14.7</v>
      </c>
      <c r="R34" s="147">
        <v>0</v>
      </c>
      <c r="S34" s="153">
        <v>0</v>
      </c>
      <c r="T34" s="147">
        <v>0</v>
      </c>
      <c r="U34" s="153">
        <v>0</v>
      </c>
      <c r="V34" s="147">
        <v>14.7</v>
      </c>
      <c r="W34" s="154">
        <v>14.7</v>
      </c>
      <c r="X34" s="141"/>
    </row>
    <row r="35" spans="1:24" ht="32.25" customHeight="1">
      <c r="A35" s="133"/>
      <c r="B35" s="393" t="s">
        <v>411</v>
      </c>
      <c r="C35" s="393"/>
      <c r="D35" s="393"/>
      <c r="E35" s="393"/>
      <c r="F35" s="393"/>
      <c r="G35" s="394"/>
      <c r="H35" s="150">
        <v>104</v>
      </c>
      <c r="I35" s="151">
        <v>20405</v>
      </c>
      <c r="J35" s="152">
        <v>500</v>
      </c>
      <c r="K35" s="395"/>
      <c r="L35" s="395"/>
      <c r="M35" s="395"/>
      <c r="N35" s="147">
        <v>30357.2</v>
      </c>
      <c r="O35" s="153">
        <v>30357.2</v>
      </c>
      <c r="P35" s="148">
        <v>27692.5</v>
      </c>
      <c r="Q35" s="153">
        <v>27692.5</v>
      </c>
      <c r="R35" s="147">
        <v>24786.1</v>
      </c>
      <c r="S35" s="153">
        <v>24786.1</v>
      </c>
      <c r="T35" s="147">
        <v>19592.9</v>
      </c>
      <c r="U35" s="153">
        <v>19592.9</v>
      </c>
      <c r="V35" s="147">
        <v>102428.8</v>
      </c>
      <c r="W35" s="154">
        <v>102428.8</v>
      </c>
      <c r="X35" s="141"/>
    </row>
    <row r="36" spans="1:24" ht="32.25" customHeight="1">
      <c r="A36" s="133"/>
      <c r="B36" s="393" t="s">
        <v>412</v>
      </c>
      <c r="C36" s="393"/>
      <c r="D36" s="393"/>
      <c r="E36" s="393"/>
      <c r="F36" s="393"/>
      <c r="G36" s="394"/>
      <c r="H36" s="150">
        <v>104</v>
      </c>
      <c r="I36" s="151">
        <v>20407</v>
      </c>
      <c r="J36" s="152">
        <v>500</v>
      </c>
      <c r="K36" s="395"/>
      <c r="L36" s="395"/>
      <c r="M36" s="395"/>
      <c r="N36" s="147">
        <v>7504</v>
      </c>
      <c r="O36" s="153">
        <v>7504</v>
      </c>
      <c r="P36" s="148">
        <v>7340</v>
      </c>
      <c r="Q36" s="153">
        <v>7340</v>
      </c>
      <c r="R36" s="147">
        <v>8344</v>
      </c>
      <c r="S36" s="153">
        <v>8344</v>
      </c>
      <c r="T36" s="147">
        <v>7769.9</v>
      </c>
      <c r="U36" s="153">
        <v>7769.9</v>
      </c>
      <c r="V36" s="147">
        <v>30957.9</v>
      </c>
      <c r="W36" s="154">
        <v>30957.9</v>
      </c>
      <c r="X36" s="141"/>
    </row>
    <row r="37" spans="1:24" ht="42.75" customHeight="1">
      <c r="A37" s="133"/>
      <c r="B37" s="393" t="s">
        <v>413</v>
      </c>
      <c r="C37" s="393"/>
      <c r="D37" s="393"/>
      <c r="E37" s="393"/>
      <c r="F37" s="393"/>
      <c r="G37" s="394"/>
      <c r="H37" s="150">
        <v>104</v>
      </c>
      <c r="I37" s="151">
        <v>20408</v>
      </c>
      <c r="J37" s="152">
        <v>500</v>
      </c>
      <c r="K37" s="395"/>
      <c r="L37" s="395"/>
      <c r="M37" s="395"/>
      <c r="N37" s="147">
        <v>1044</v>
      </c>
      <c r="O37" s="153">
        <v>1044</v>
      </c>
      <c r="P37" s="148">
        <v>4656</v>
      </c>
      <c r="Q37" s="153">
        <v>4656</v>
      </c>
      <c r="R37" s="147">
        <v>514.3</v>
      </c>
      <c r="S37" s="153">
        <v>514.3</v>
      </c>
      <c r="T37" s="147">
        <v>1264.7</v>
      </c>
      <c r="U37" s="153">
        <v>1264.7</v>
      </c>
      <c r="V37" s="147">
        <v>7479</v>
      </c>
      <c r="W37" s="154">
        <v>7479</v>
      </c>
      <c r="X37" s="141"/>
    </row>
    <row r="38" spans="1:24" ht="32.25" customHeight="1">
      <c r="A38" s="133"/>
      <c r="B38" s="393" t="s">
        <v>414</v>
      </c>
      <c r="C38" s="393"/>
      <c r="D38" s="393"/>
      <c r="E38" s="393"/>
      <c r="F38" s="393"/>
      <c r="G38" s="394"/>
      <c r="H38" s="150">
        <v>104</v>
      </c>
      <c r="I38" s="151">
        <v>20416</v>
      </c>
      <c r="J38" s="152">
        <v>500</v>
      </c>
      <c r="K38" s="395"/>
      <c r="L38" s="395"/>
      <c r="M38" s="395"/>
      <c r="N38" s="147">
        <v>10536.5</v>
      </c>
      <c r="O38" s="153">
        <v>10536.5</v>
      </c>
      <c r="P38" s="148">
        <v>13618.2</v>
      </c>
      <c r="Q38" s="153">
        <v>13618.2</v>
      </c>
      <c r="R38" s="147">
        <v>11034.8</v>
      </c>
      <c r="S38" s="153">
        <v>11034.8</v>
      </c>
      <c r="T38" s="147">
        <v>10457</v>
      </c>
      <c r="U38" s="153">
        <v>10457</v>
      </c>
      <c r="V38" s="147">
        <v>45646.5</v>
      </c>
      <c r="W38" s="154">
        <v>45646.5</v>
      </c>
      <c r="X38" s="141"/>
    </row>
    <row r="39" spans="1:24" ht="32.25" customHeight="1">
      <c r="A39" s="133"/>
      <c r="B39" s="393" t="s">
        <v>415</v>
      </c>
      <c r="C39" s="393"/>
      <c r="D39" s="393"/>
      <c r="E39" s="393"/>
      <c r="F39" s="393"/>
      <c r="G39" s="394"/>
      <c r="H39" s="150">
        <v>104</v>
      </c>
      <c r="I39" s="151">
        <v>20418</v>
      </c>
      <c r="J39" s="152">
        <v>500</v>
      </c>
      <c r="K39" s="395"/>
      <c r="L39" s="395"/>
      <c r="M39" s="395"/>
      <c r="N39" s="147">
        <v>13157</v>
      </c>
      <c r="O39" s="153">
        <v>13157</v>
      </c>
      <c r="P39" s="148">
        <v>16252.4</v>
      </c>
      <c r="Q39" s="153">
        <v>16252.4</v>
      </c>
      <c r="R39" s="147">
        <v>13412.2</v>
      </c>
      <c r="S39" s="153">
        <v>13412.2</v>
      </c>
      <c r="T39" s="147">
        <v>12716.4</v>
      </c>
      <c r="U39" s="153">
        <v>12716.4</v>
      </c>
      <c r="V39" s="147">
        <v>55538</v>
      </c>
      <c r="W39" s="154">
        <v>55538</v>
      </c>
      <c r="X39" s="141"/>
    </row>
    <row r="40" spans="1:24" ht="63.75" customHeight="1">
      <c r="A40" s="133"/>
      <c r="B40" s="393" t="s">
        <v>416</v>
      </c>
      <c r="C40" s="393"/>
      <c r="D40" s="393"/>
      <c r="E40" s="393"/>
      <c r="F40" s="393"/>
      <c r="G40" s="394"/>
      <c r="H40" s="150">
        <v>104</v>
      </c>
      <c r="I40" s="151">
        <v>20419</v>
      </c>
      <c r="J40" s="152">
        <v>500</v>
      </c>
      <c r="K40" s="395"/>
      <c r="L40" s="395"/>
      <c r="M40" s="395"/>
      <c r="N40" s="147">
        <v>2444</v>
      </c>
      <c r="O40" s="153">
        <v>2444</v>
      </c>
      <c r="P40" s="148">
        <v>1958</v>
      </c>
      <c r="Q40" s="153">
        <v>1958</v>
      </c>
      <c r="R40" s="147">
        <v>1409.7</v>
      </c>
      <c r="S40" s="153">
        <v>1409.7</v>
      </c>
      <c r="T40" s="147">
        <v>2178</v>
      </c>
      <c r="U40" s="153">
        <v>2178</v>
      </c>
      <c r="V40" s="147">
        <v>7989.7</v>
      </c>
      <c r="W40" s="154">
        <v>7989.7</v>
      </c>
      <c r="X40" s="141"/>
    </row>
    <row r="41" spans="1:24" ht="53.25" customHeight="1">
      <c r="A41" s="133"/>
      <c r="B41" s="393" t="s">
        <v>417</v>
      </c>
      <c r="C41" s="393"/>
      <c r="D41" s="393"/>
      <c r="E41" s="393"/>
      <c r="F41" s="393"/>
      <c r="G41" s="394"/>
      <c r="H41" s="150">
        <v>104</v>
      </c>
      <c r="I41" s="151">
        <v>20424</v>
      </c>
      <c r="J41" s="152">
        <v>500</v>
      </c>
      <c r="K41" s="395"/>
      <c r="L41" s="395"/>
      <c r="M41" s="395"/>
      <c r="N41" s="147">
        <v>0</v>
      </c>
      <c r="O41" s="153">
        <v>0</v>
      </c>
      <c r="P41" s="148">
        <v>604</v>
      </c>
      <c r="Q41" s="153">
        <v>604</v>
      </c>
      <c r="R41" s="147">
        <v>603</v>
      </c>
      <c r="S41" s="153">
        <v>603</v>
      </c>
      <c r="T41" s="147">
        <v>603</v>
      </c>
      <c r="U41" s="153">
        <v>603</v>
      </c>
      <c r="V41" s="147">
        <v>1810</v>
      </c>
      <c r="W41" s="154">
        <v>1810</v>
      </c>
      <c r="X41" s="141"/>
    </row>
    <row r="42" spans="1:24" ht="19.5" customHeight="1">
      <c r="A42" s="133"/>
      <c r="B42" s="401" t="s">
        <v>418</v>
      </c>
      <c r="C42" s="401"/>
      <c r="D42" s="401"/>
      <c r="E42" s="401"/>
      <c r="F42" s="401"/>
      <c r="G42" s="402"/>
      <c r="H42" s="142">
        <v>105</v>
      </c>
      <c r="I42" s="143">
        <v>0</v>
      </c>
      <c r="J42" s="144">
        <v>500</v>
      </c>
      <c r="K42" s="392"/>
      <c r="L42" s="392"/>
      <c r="M42" s="392"/>
      <c r="N42" s="147">
        <v>0</v>
      </c>
      <c r="O42" s="145">
        <v>0</v>
      </c>
      <c r="P42" s="148">
        <v>368.8</v>
      </c>
      <c r="Q42" s="145">
        <v>368.8</v>
      </c>
      <c r="R42" s="147">
        <v>0</v>
      </c>
      <c r="S42" s="145">
        <v>0</v>
      </c>
      <c r="T42" s="147">
        <v>0</v>
      </c>
      <c r="U42" s="145">
        <v>0</v>
      </c>
      <c r="V42" s="147">
        <v>368.8</v>
      </c>
      <c r="W42" s="149">
        <v>368.8</v>
      </c>
      <c r="X42" s="141"/>
    </row>
    <row r="43" spans="1:24" ht="21.75" customHeight="1">
      <c r="A43" s="133"/>
      <c r="B43" s="393" t="s">
        <v>399</v>
      </c>
      <c r="C43" s="393"/>
      <c r="D43" s="393"/>
      <c r="E43" s="393"/>
      <c r="F43" s="393"/>
      <c r="G43" s="394"/>
      <c r="H43" s="150">
        <v>105</v>
      </c>
      <c r="I43" s="151">
        <v>10000</v>
      </c>
      <c r="J43" s="152">
        <v>500</v>
      </c>
      <c r="K43" s="395"/>
      <c r="L43" s="395"/>
      <c r="M43" s="395"/>
      <c r="N43" s="147">
        <v>0</v>
      </c>
      <c r="O43" s="153">
        <v>0</v>
      </c>
      <c r="P43" s="148">
        <v>368.8</v>
      </c>
      <c r="Q43" s="153">
        <v>368.8</v>
      </c>
      <c r="R43" s="147">
        <v>0</v>
      </c>
      <c r="S43" s="153">
        <v>0</v>
      </c>
      <c r="T43" s="147">
        <v>0</v>
      </c>
      <c r="U43" s="153">
        <v>0</v>
      </c>
      <c r="V43" s="147">
        <v>368.8</v>
      </c>
      <c r="W43" s="154">
        <v>368.8</v>
      </c>
      <c r="X43" s="141"/>
    </row>
    <row r="44" spans="1:24" ht="53.25" customHeight="1">
      <c r="A44" s="133"/>
      <c r="B44" s="393" t="s">
        <v>419</v>
      </c>
      <c r="C44" s="393"/>
      <c r="D44" s="393"/>
      <c r="E44" s="393"/>
      <c r="F44" s="393"/>
      <c r="G44" s="394"/>
      <c r="H44" s="150">
        <v>105</v>
      </c>
      <c r="I44" s="151">
        <v>14000</v>
      </c>
      <c r="J44" s="152">
        <v>500</v>
      </c>
      <c r="K44" s="395"/>
      <c r="L44" s="395"/>
      <c r="M44" s="395"/>
      <c r="N44" s="147">
        <v>0</v>
      </c>
      <c r="O44" s="153">
        <v>0</v>
      </c>
      <c r="P44" s="148">
        <v>368.8</v>
      </c>
      <c r="Q44" s="153">
        <v>368.8</v>
      </c>
      <c r="R44" s="147">
        <v>0</v>
      </c>
      <c r="S44" s="153">
        <v>0</v>
      </c>
      <c r="T44" s="147">
        <v>0</v>
      </c>
      <c r="U44" s="153">
        <v>0</v>
      </c>
      <c r="V44" s="147">
        <v>368.8</v>
      </c>
      <c r="W44" s="154">
        <v>368.8</v>
      </c>
      <c r="X44" s="141"/>
    </row>
    <row r="45" spans="1:24" ht="59.25" customHeight="1">
      <c r="A45" s="133"/>
      <c r="B45" s="401" t="s">
        <v>420</v>
      </c>
      <c r="C45" s="401"/>
      <c r="D45" s="401"/>
      <c r="E45" s="401"/>
      <c r="F45" s="401"/>
      <c r="G45" s="402"/>
      <c r="H45" s="142">
        <v>106</v>
      </c>
      <c r="I45" s="143">
        <v>0</v>
      </c>
      <c r="J45" s="144">
        <v>500</v>
      </c>
      <c r="K45" s="392"/>
      <c r="L45" s="392"/>
      <c r="M45" s="392"/>
      <c r="N45" s="147">
        <v>9479.8</v>
      </c>
      <c r="O45" s="145">
        <v>9479.8</v>
      </c>
      <c r="P45" s="148">
        <v>11764.3</v>
      </c>
      <c r="Q45" s="145">
        <v>11764.3</v>
      </c>
      <c r="R45" s="147">
        <v>13587.3</v>
      </c>
      <c r="S45" s="145">
        <v>13587.3</v>
      </c>
      <c r="T45" s="147">
        <v>8659.9</v>
      </c>
      <c r="U45" s="145">
        <v>8659.9</v>
      </c>
      <c r="V45" s="147">
        <v>43491.2</v>
      </c>
      <c r="W45" s="149">
        <v>43491.2</v>
      </c>
      <c r="X45" s="141"/>
    </row>
    <row r="46" spans="1:24" ht="21.75" customHeight="1">
      <c r="A46" s="133"/>
      <c r="B46" s="393" t="s">
        <v>399</v>
      </c>
      <c r="C46" s="393"/>
      <c r="D46" s="393"/>
      <c r="E46" s="393"/>
      <c r="F46" s="393"/>
      <c r="G46" s="394"/>
      <c r="H46" s="150">
        <v>106</v>
      </c>
      <c r="I46" s="151">
        <v>20000</v>
      </c>
      <c r="J46" s="152">
        <v>500</v>
      </c>
      <c r="K46" s="395"/>
      <c r="L46" s="395"/>
      <c r="M46" s="395"/>
      <c r="N46" s="147">
        <v>9479.8</v>
      </c>
      <c r="O46" s="153">
        <v>9479.8</v>
      </c>
      <c r="P46" s="148">
        <v>11764.3</v>
      </c>
      <c r="Q46" s="153">
        <v>11764.3</v>
      </c>
      <c r="R46" s="147">
        <v>13587.3</v>
      </c>
      <c r="S46" s="153">
        <v>13587.3</v>
      </c>
      <c r="T46" s="147">
        <v>8659.9</v>
      </c>
      <c r="U46" s="153">
        <v>8659.9</v>
      </c>
      <c r="V46" s="147">
        <v>43491.2</v>
      </c>
      <c r="W46" s="154">
        <v>43491.2</v>
      </c>
      <c r="X46" s="141"/>
    </row>
    <row r="47" spans="1:24" ht="19.5" customHeight="1">
      <c r="A47" s="133"/>
      <c r="B47" s="393" t="s">
        <v>403</v>
      </c>
      <c r="C47" s="393"/>
      <c r="D47" s="393"/>
      <c r="E47" s="393"/>
      <c r="F47" s="393"/>
      <c r="G47" s="394"/>
      <c r="H47" s="150">
        <v>106</v>
      </c>
      <c r="I47" s="151">
        <v>20400</v>
      </c>
      <c r="J47" s="152">
        <v>500</v>
      </c>
      <c r="K47" s="395"/>
      <c r="L47" s="395"/>
      <c r="M47" s="395"/>
      <c r="N47" s="147">
        <v>8867.8</v>
      </c>
      <c r="O47" s="153">
        <v>8867.8</v>
      </c>
      <c r="P47" s="148">
        <v>11289.5</v>
      </c>
      <c r="Q47" s="153">
        <v>11289.5</v>
      </c>
      <c r="R47" s="147">
        <v>13112.5</v>
      </c>
      <c r="S47" s="153">
        <v>13112.5</v>
      </c>
      <c r="T47" s="147">
        <v>8227.7</v>
      </c>
      <c r="U47" s="153">
        <v>8227.7</v>
      </c>
      <c r="V47" s="147">
        <v>41497.5</v>
      </c>
      <c r="W47" s="154">
        <v>41497.5</v>
      </c>
      <c r="X47" s="141"/>
    </row>
    <row r="48" spans="1:24" ht="32.25" customHeight="1">
      <c r="A48" s="133"/>
      <c r="B48" s="393" t="s">
        <v>421</v>
      </c>
      <c r="C48" s="393"/>
      <c r="D48" s="393"/>
      <c r="E48" s="393"/>
      <c r="F48" s="393"/>
      <c r="G48" s="394"/>
      <c r="H48" s="150">
        <v>106</v>
      </c>
      <c r="I48" s="151">
        <v>20403</v>
      </c>
      <c r="J48" s="152">
        <v>500</v>
      </c>
      <c r="K48" s="395"/>
      <c r="L48" s="395"/>
      <c r="M48" s="395"/>
      <c r="N48" s="147">
        <v>3386.7</v>
      </c>
      <c r="O48" s="153">
        <v>3386.7</v>
      </c>
      <c r="P48" s="148">
        <v>3957.4</v>
      </c>
      <c r="Q48" s="153">
        <v>3957.4</v>
      </c>
      <c r="R48" s="147">
        <v>3553.4</v>
      </c>
      <c r="S48" s="153">
        <v>3553.4</v>
      </c>
      <c r="T48" s="147">
        <v>3058.9</v>
      </c>
      <c r="U48" s="153">
        <v>3058.9</v>
      </c>
      <c r="V48" s="147">
        <v>13956.4</v>
      </c>
      <c r="W48" s="154">
        <v>13956.4</v>
      </c>
      <c r="X48" s="141"/>
    </row>
    <row r="49" spans="1:24" ht="42.75" customHeight="1">
      <c r="A49" s="133"/>
      <c r="B49" s="393" t="s">
        <v>422</v>
      </c>
      <c r="C49" s="393"/>
      <c r="D49" s="393"/>
      <c r="E49" s="393"/>
      <c r="F49" s="393"/>
      <c r="G49" s="394"/>
      <c r="H49" s="150">
        <v>106</v>
      </c>
      <c r="I49" s="151">
        <v>20417</v>
      </c>
      <c r="J49" s="152">
        <v>500</v>
      </c>
      <c r="K49" s="395"/>
      <c r="L49" s="395"/>
      <c r="M49" s="395"/>
      <c r="N49" s="147">
        <v>5481.1</v>
      </c>
      <c r="O49" s="153">
        <v>5481.1</v>
      </c>
      <c r="P49" s="148">
        <v>7332.1</v>
      </c>
      <c r="Q49" s="153">
        <v>7332.1</v>
      </c>
      <c r="R49" s="147">
        <v>9559.1</v>
      </c>
      <c r="S49" s="153">
        <v>9559.1</v>
      </c>
      <c r="T49" s="147">
        <v>5168.8</v>
      </c>
      <c r="U49" s="153">
        <v>5168.8</v>
      </c>
      <c r="V49" s="147">
        <v>27541.1</v>
      </c>
      <c r="W49" s="154">
        <v>27541.1</v>
      </c>
      <c r="X49" s="141"/>
    </row>
    <row r="50" spans="1:24" ht="32.25" customHeight="1">
      <c r="A50" s="133"/>
      <c r="B50" s="393" t="s">
        <v>423</v>
      </c>
      <c r="C50" s="393"/>
      <c r="D50" s="393"/>
      <c r="E50" s="393"/>
      <c r="F50" s="393"/>
      <c r="G50" s="394"/>
      <c r="H50" s="150">
        <v>106</v>
      </c>
      <c r="I50" s="151">
        <v>22500</v>
      </c>
      <c r="J50" s="152">
        <v>500</v>
      </c>
      <c r="K50" s="395"/>
      <c r="L50" s="395"/>
      <c r="M50" s="395"/>
      <c r="N50" s="147">
        <v>612</v>
      </c>
      <c r="O50" s="153">
        <v>612</v>
      </c>
      <c r="P50" s="148">
        <v>474.8</v>
      </c>
      <c r="Q50" s="153">
        <v>474.8</v>
      </c>
      <c r="R50" s="147">
        <v>474.8</v>
      </c>
      <c r="S50" s="153">
        <v>474.8</v>
      </c>
      <c r="T50" s="147">
        <v>432.2</v>
      </c>
      <c r="U50" s="153">
        <v>432.2</v>
      </c>
      <c r="V50" s="147">
        <v>1993.7</v>
      </c>
      <c r="W50" s="154">
        <v>1993.7</v>
      </c>
      <c r="X50" s="141"/>
    </row>
    <row r="51" spans="1:24" ht="21.75" customHeight="1">
      <c r="A51" s="133"/>
      <c r="B51" s="393" t="s">
        <v>424</v>
      </c>
      <c r="C51" s="393"/>
      <c r="D51" s="393"/>
      <c r="E51" s="393"/>
      <c r="F51" s="393"/>
      <c r="G51" s="394"/>
      <c r="H51" s="150">
        <v>106</v>
      </c>
      <c r="I51" s="151">
        <v>22503</v>
      </c>
      <c r="J51" s="152">
        <v>500</v>
      </c>
      <c r="K51" s="395"/>
      <c r="L51" s="395"/>
      <c r="M51" s="395"/>
      <c r="N51" s="147">
        <v>612</v>
      </c>
      <c r="O51" s="153">
        <v>612</v>
      </c>
      <c r="P51" s="148">
        <v>474.8</v>
      </c>
      <c r="Q51" s="153">
        <v>474.8</v>
      </c>
      <c r="R51" s="147">
        <v>474.8</v>
      </c>
      <c r="S51" s="153">
        <v>474.8</v>
      </c>
      <c r="T51" s="147">
        <v>432.2</v>
      </c>
      <c r="U51" s="153">
        <v>432.2</v>
      </c>
      <c r="V51" s="147">
        <v>1993.7</v>
      </c>
      <c r="W51" s="154">
        <v>1993.7</v>
      </c>
      <c r="X51" s="141"/>
    </row>
    <row r="52" spans="1:24" ht="20.25" customHeight="1">
      <c r="A52" s="133"/>
      <c r="B52" s="401" t="s">
        <v>425</v>
      </c>
      <c r="C52" s="401"/>
      <c r="D52" s="401"/>
      <c r="E52" s="401"/>
      <c r="F52" s="401"/>
      <c r="G52" s="402"/>
      <c r="H52" s="142">
        <v>107</v>
      </c>
      <c r="I52" s="143">
        <v>0</v>
      </c>
      <c r="J52" s="144">
        <v>500</v>
      </c>
      <c r="K52" s="392"/>
      <c r="L52" s="392"/>
      <c r="M52" s="392"/>
      <c r="N52" s="147">
        <v>234.5</v>
      </c>
      <c r="O52" s="145">
        <v>234.5</v>
      </c>
      <c r="P52" s="148">
        <v>0</v>
      </c>
      <c r="Q52" s="145">
        <v>0</v>
      </c>
      <c r="R52" s="147">
        <v>0</v>
      </c>
      <c r="S52" s="145">
        <v>0</v>
      </c>
      <c r="T52" s="147">
        <v>0</v>
      </c>
      <c r="U52" s="145">
        <v>0</v>
      </c>
      <c r="V52" s="147">
        <v>234.5</v>
      </c>
      <c r="W52" s="149">
        <v>234.5</v>
      </c>
      <c r="X52" s="141"/>
    </row>
    <row r="53" spans="1:24" ht="21.75" customHeight="1">
      <c r="A53" s="133"/>
      <c r="B53" s="393" t="s">
        <v>426</v>
      </c>
      <c r="C53" s="393"/>
      <c r="D53" s="393"/>
      <c r="E53" s="393"/>
      <c r="F53" s="393"/>
      <c r="G53" s="394"/>
      <c r="H53" s="150">
        <v>107</v>
      </c>
      <c r="I53" s="151">
        <v>200000</v>
      </c>
      <c r="J53" s="152">
        <v>500</v>
      </c>
      <c r="K53" s="395"/>
      <c r="L53" s="395"/>
      <c r="M53" s="395"/>
      <c r="N53" s="147">
        <v>234.5</v>
      </c>
      <c r="O53" s="153">
        <v>234.5</v>
      </c>
      <c r="P53" s="148">
        <v>0</v>
      </c>
      <c r="Q53" s="153">
        <v>0</v>
      </c>
      <c r="R53" s="147">
        <v>0</v>
      </c>
      <c r="S53" s="153">
        <v>0</v>
      </c>
      <c r="T53" s="147">
        <v>0</v>
      </c>
      <c r="U53" s="153">
        <v>0</v>
      </c>
      <c r="V53" s="147">
        <v>234.5</v>
      </c>
      <c r="W53" s="154">
        <v>234.5</v>
      </c>
      <c r="X53" s="141"/>
    </row>
    <row r="54" spans="1:24" ht="42.75" customHeight="1">
      <c r="A54" s="133"/>
      <c r="B54" s="393" t="s">
        <v>427</v>
      </c>
      <c r="C54" s="393"/>
      <c r="D54" s="393"/>
      <c r="E54" s="393"/>
      <c r="F54" s="393"/>
      <c r="G54" s="394"/>
      <c r="H54" s="150">
        <v>107</v>
      </c>
      <c r="I54" s="151">
        <v>200004</v>
      </c>
      <c r="J54" s="152">
        <v>500</v>
      </c>
      <c r="K54" s="395"/>
      <c r="L54" s="395"/>
      <c r="M54" s="395"/>
      <c r="N54" s="147">
        <v>234.5</v>
      </c>
      <c r="O54" s="153">
        <v>234.5</v>
      </c>
      <c r="P54" s="148">
        <v>0</v>
      </c>
      <c r="Q54" s="153">
        <v>0</v>
      </c>
      <c r="R54" s="147">
        <v>0</v>
      </c>
      <c r="S54" s="153">
        <v>0</v>
      </c>
      <c r="T54" s="147">
        <v>0</v>
      </c>
      <c r="U54" s="153">
        <v>0</v>
      </c>
      <c r="V54" s="147">
        <v>234.5</v>
      </c>
      <c r="W54" s="154">
        <v>234.5</v>
      </c>
      <c r="X54" s="141"/>
    </row>
    <row r="55" spans="1:24" ht="30" customHeight="1">
      <c r="A55" s="133"/>
      <c r="B55" s="401" t="s">
        <v>428</v>
      </c>
      <c r="C55" s="401"/>
      <c r="D55" s="401"/>
      <c r="E55" s="401"/>
      <c r="F55" s="401"/>
      <c r="G55" s="402"/>
      <c r="H55" s="142">
        <v>111</v>
      </c>
      <c r="I55" s="143">
        <v>0</v>
      </c>
      <c r="J55" s="144">
        <v>13</v>
      </c>
      <c r="K55" s="392"/>
      <c r="L55" s="392"/>
      <c r="M55" s="392"/>
      <c r="N55" s="147">
        <v>33814</v>
      </c>
      <c r="O55" s="145">
        <v>33814</v>
      </c>
      <c r="P55" s="148">
        <v>20000</v>
      </c>
      <c r="Q55" s="145">
        <v>20000</v>
      </c>
      <c r="R55" s="147">
        <v>20000</v>
      </c>
      <c r="S55" s="145">
        <v>20000</v>
      </c>
      <c r="T55" s="147">
        <v>20000</v>
      </c>
      <c r="U55" s="145">
        <v>20000</v>
      </c>
      <c r="V55" s="147">
        <v>93814</v>
      </c>
      <c r="W55" s="149">
        <v>93814</v>
      </c>
      <c r="X55" s="141"/>
    </row>
    <row r="56" spans="1:24" ht="21.75" customHeight="1">
      <c r="A56" s="133"/>
      <c r="B56" s="393" t="s">
        <v>429</v>
      </c>
      <c r="C56" s="393"/>
      <c r="D56" s="393"/>
      <c r="E56" s="393"/>
      <c r="F56" s="393"/>
      <c r="G56" s="394"/>
      <c r="H56" s="150">
        <v>111</v>
      </c>
      <c r="I56" s="151">
        <v>650000</v>
      </c>
      <c r="J56" s="152">
        <v>13</v>
      </c>
      <c r="K56" s="395"/>
      <c r="L56" s="395"/>
      <c r="M56" s="395"/>
      <c r="N56" s="147">
        <v>33814</v>
      </c>
      <c r="O56" s="153">
        <v>33814</v>
      </c>
      <c r="P56" s="148">
        <v>20000</v>
      </c>
      <c r="Q56" s="153">
        <v>20000</v>
      </c>
      <c r="R56" s="147">
        <v>20000</v>
      </c>
      <c r="S56" s="153">
        <v>20000</v>
      </c>
      <c r="T56" s="147">
        <v>20000</v>
      </c>
      <c r="U56" s="153">
        <v>20000</v>
      </c>
      <c r="V56" s="147">
        <v>93814</v>
      </c>
      <c r="W56" s="154">
        <v>93814</v>
      </c>
      <c r="X56" s="141"/>
    </row>
    <row r="57" spans="1:24" ht="21.75" customHeight="1">
      <c r="A57" s="133"/>
      <c r="B57" s="393" t="s">
        <v>430</v>
      </c>
      <c r="C57" s="393"/>
      <c r="D57" s="393"/>
      <c r="E57" s="393"/>
      <c r="F57" s="393"/>
      <c r="G57" s="394"/>
      <c r="H57" s="150">
        <v>111</v>
      </c>
      <c r="I57" s="151">
        <v>650300</v>
      </c>
      <c r="J57" s="152">
        <v>13</v>
      </c>
      <c r="K57" s="395"/>
      <c r="L57" s="395"/>
      <c r="M57" s="395"/>
      <c r="N57" s="147">
        <v>33814</v>
      </c>
      <c r="O57" s="153">
        <v>33814</v>
      </c>
      <c r="P57" s="148">
        <v>20000</v>
      </c>
      <c r="Q57" s="153">
        <v>20000</v>
      </c>
      <c r="R57" s="147">
        <v>20000</v>
      </c>
      <c r="S57" s="153">
        <v>20000</v>
      </c>
      <c r="T57" s="147">
        <v>20000</v>
      </c>
      <c r="U57" s="153">
        <v>20000</v>
      </c>
      <c r="V57" s="147">
        <v>93814</v>
      </c>
      <c r="W57" s="154">
        <v>93814</v>
      </c>
      <c r="X57" s="141"/>
    </row>
    <row r="58" spans="1:24" ht="32.25" customHeight="1">
      <c r="A58" s="133"/>
      <c r="B58" s="393" t="s">
        <v>431</v>
      </c>
      <c r="C58" s="393"/>
      <c r="D58" s="393"/>
      <c r="E58" s="393"/>
      <c r="F58" s="393"/>
      <c r="G58" s="394"/>
      <c r="H58" s="150">
        <v>111</v>
      </c>
      <c r="I58" s="151">
        <v>650301</v>
      </c>
      <c r="J58" s="152">
        <v>13</v>
      </c>
      <c r="K58" s="395"/>
      <c r="L58" s="395"/>
      <c r="M58" s="395"/>
      <c r="N58" s="147">
        <v>23250</v>
      </c>
      <c r="O58" s="153">
        <v>23250</v>
      </c>
      <c r="P58" s="148">
        <v>14311</v>
      </c>
      <c r="Q58" s="153">
        <v>14311</v>
      </c>
      <c r="R58" s="147">
        <v>14468</v>
      </c>
      <c r="S58" s="153">
        <v>14468</v>
      </c>
      <c r="T58" s="147">
        <v>14468</v>
      </c>
      <c r="U58" s="153">
        <v>14468</v>
      </c>
      <c r="V58" s="147">
        <v>66497</v>
      </c>
      <c r="W58" s="154">
        <v>66497</v>
      </c>
      <c r="X58" s="141"/>
    </row>
    <row r="59" spans="1:24" ht="19.5" customHeight="1">
      <c r="A59" s="133"/>
      <c r="B59" s="393" t="s">
        <v>432</v>
      </c>
      <c r="C59" s="393"/>
      <c r="D59" s="393"/>
      <c r="E59" s="393"/>
      <c r="F59" s="393"/>
      <c r="G59" s="394"/>
      <c r="H59" s="150">
        <v>111</v>
      </c>
      <c r="I59" s="151">
        <v>650302</v>
      </c>
      <c r="J59" s="152">
        <v>13</v>
      </c>
      <c r="K59" s="395"/>
      <c r="L59" s="395"/>
      <c r="M59" s="395"/>
      <c r="N59" s="147">
        <v>10564</v>
      </c>
      <c r="O59" s="153">
        <v>10564</v>
      </c>
      <c r="P59" s="148">
        <v>5689</v>
      </c>
      <c r="Q59" s="153">
        <v>5689</v>
      </c>
      <c r="R59" s="147">
        <v>5532</v>
      </c>
      <c r="S59" s="153">
        <v>5532</v>
      </c>
      <c r="T59" s="147">
        <v>5532</v>
      </c>
      <c r="U59" s="153">
        <v>5532</v>
      </c>
      <c r="V59" s="147">
        <v>27317</v>
      </c>
      <c r="W59" s="154">
        <v>27317</v>
      </c>
      <c r="X59" s="141"/>
    </row>
    <row r="60" spans="1:24" ht="19.5" customHeight="1">
      <c r="A60" s="133"/>
      <c r="B60" s="401" t="s">
        <v>433</v>
      </c>
      <c r="C60" s="401"/>
      <c r="D60" s="401"/>
      <c r="E60" s="401"/>
      <c r="F60" s="401"/>
      <c r="G60" s="402"/>
      <c r="H60" s="142">
        <v>112</v>
      </c>
      <c r="I60" s="143">
        <v>0</v>
      </c>
      <c r="J60" s="144">
        <v>13</v>
      </c>
      <c r="K60" s="392"/>
      <c r="L60" s="392"/>
      <c r="M60" s="392"/>
      <c r="N60" s="147">
        <v>250</v>
      </c>
      <c r="O60" s="145">
        <v>250</v>
      </c>
      <c r="P60" s="148">
        <v>250</v>
      </c>
      <c r="Q60" s="145">
        <v>250</v>
      </c>
      <c r="R60" s="147">
        <v>250</v>
      </c>
      <c r="S60" s="145">
        <v>250</v>
      </c>
      <c r="T60" s="147">
        <v>250</v>
      </c>
      <c r="U60" s="145">
        <v>250</v>
      </c>
      <c r="V60" s="147">
        <v>1000</v>
      </c>
      <c r="W60" s="149">
        <v>1000</v>
      </c>
      <c r="X60" s="141"/>
    </row>
    <row r="61" spans="1:24" ht="19.5" customHeight="1">
      <c r="A61" s="133"/>
      <c r="B61" s="393" t="s">
        <v>433</v>
      </c>
      <c r="C61" s="393"/>
      <c r="D61" s="393"/>
      <c r="E61" s="393"/>
      <c r="F61" s="393"/>
      <c r="G61" s="394"/>
      <c r="H61" s="150">
        <v>112</v>
      </c>
      <c r="I61" s="151">
        <v>700000</v>
      </c>
      <c r="J61" s="152">
        <v>13</v>
      </c>
      <c r="K61" s="395"/>
      <c r="L61" s="395"/>
      <c r="M61" s="395"/>
      <c r="N61" s="147">
        <v>250</v>
      </c>
      <c r="O61" s="153">
        <v>250</v>
      </c>
      <c r="P61" s="148">
        <v>250</v>
      </c>
      <c r="Q61" s="153">
        <v>250</v>
      </c>
      <c r="R61" s="147">
        <v>250</v>
      </c>
      <c r="S61" s="153">
        <v>250</v>
      </c>
      <c r="T61" s="147">
        <v>250</v>
      </c>
      <c r="U61" s="153">
        <v>250</v>
      </c>
      <c r="V61" s="147">
        <v>1000</v>
      </c>
      <c r="W61" s="154">
        <v>1000</v>
      </c>
      <c r="X61" s="141"/>
    </row>
    <row r="62" spans="1:24" ht="21.75" customHeight="1">
      <c r="A62" s="133"/>
      <c r="B62" s="393" t="s">
        <v>434</v>
      </c>
      <c r="C62" s="393"/>
      <c r="D62" s="393"/>
      <c r="E62" s="393"/>
      <c r="F62" s="393"/>
      <c r="G62" s="394"/>
      <c r="H62" s="150">
        <v>112</v>
      </c>
      <c r="I62" s="151">
        <v>700500</v>
      </c>
      <c r="J62" s="152">
        <v>13</v>
      </c>
      <c r="K62" s="395"/>
      <c r="L62" s="395"/>
      <c r="M62" s="395"/>
      <c r="N62" s="147">
        <v>250</v>
      </c>
      <c r="O62" s="153">
        <v>250</v>
      </c>
      <c r="P62" s="148">
        <v>250</v>
      </c>
      <c r="Q62" s="153">
        <v>250</v>
      </c>
      <c r="R62" s="147">
        <v>250</v>
      </c>
      <c r="S62" s="153">
        <v>250</v>
      </c>
      <c r="T62" s="147">
        <v>250</v>
      </c>
      <c r="U62" s="153">
        <v>250</v>
      </c>
      <c r="V62" s="147">
        <v>1000</v>
      </c>
      <c r="W62" s="154">
        <v>1000</v>
      </c>
      <c r="X62" s="141"/>
    </row>
    <row r="63" spans="1:24" ht="39" customHeight="1">
      <c r="A63" s="133"/>
      <c r="B63" s="393" t="s">
        <v>435</v>
      </c>
      <c r="C63" s="393"/>
      <c r="D63" s="393"/>
      <c r="E63" s="393"/>
      <c r="F63" s="393"/>
      <c r="G63" s="394"/>
      <c r="H63" s="150">
        <v>112</v>
      </c>
      <c r="I63" s="151">
        <v>700501</v>
      </c>
      <c r="J63" s="152">
        <v>13</v>
      </c>
      <c r="K63" s="395"/>
      <c r="L63" s="395"/>
      <c r="M63" s="395"/>
      <c r="N63" s="147">
        <v>16</v>
      </c>
      <c r="O63" s="153">
        <v>16</v>
      </c>
      <c r="P63" s="148">
        <v>81</v>
      </c>
      <c r="Q63" s="153">
        <v>81</v>
      </c>
      <c r="R63" s="147">
        <v>80</v>
      </c>
      <c r="S63" s="153">
        <v>80</v>
      </c>
      <c r="T63" s="147">
        <v>0</v>
      </c>
      <c r="U63" s="153">
        <v>0</v>
      </c>
      <c r="V63" s="147">
        <v>177</v>
      </c>
      <c r="W63" s="154">
        <v>177</v>
      </c>
      <c r="X63" s="141"/>
    </row>
    <row r="64" spans="1:24" ht="30" customHeight="1">
      <c r="A64" s="133"/>
      <c r="B64" s="401" t="s">
        <v>436</v>
      </c>
      <c r="C64" s="401"/>
      <c r="D64" s="401"/>
      <c r="E64" s="401"/>
      <c r="F64" s="401"/>
      <c r="G64" s="402"/>
      <c r="H64" s="142">
        <v>114</v>
      </c>
      <c r="I64" s="143">
        <v>0</v>
      </c>
      <c r="J64" s="144">
        <v>0</v>
      </c>
      <c r="K64" s="392"/>
      <c r="L64" s="392"/>
      <c r="M64" s="392"/>
      <c r="N64" s="147">
        <v>78376</v>
      </c>
      <c r="O64" s="145">
        <v>78376</v>
      </c>
      <c r="P64" s="148">
        <v>78621</v>
      </c>
      <c r="Q64" s="145">
        <v>78621</v>
      </c>
      <c r="R64" s="147">
        <v>78384.5</v>
      </c>
      <c r="S64" s="145">
        <v>78384.5</v>
      </c>
      <c r="T64" s="147">
        <v>51757.9</v>
      </c>
      <c r="U64" s="145">
        <v>51757.9</v>
      </c>
      <c r="V64" s="147">
        <v>287139.4</v>
      </c>
      <c r="W64" s="149">
        <v>287139.4</v>
      </c>
      <c r="X64" s="141"/>
    </row>
    <row r="65" spans="1:24" ht="53.25" customHeight="1">
      <c r="A65" s="133"/>
      <c r="B65" s="393" t="s">
        <v>437</v>
      </c>
      <c r="C65" s="393"/>
      <c r="D65" s="393"/>
      <c r="E65" s="393"/>
      <c r="F65" s="393"/>
      <c r="G65" s="394"/>
      <c r="H65" s="150">
        <v>114</v>
      </c>
      <c r="I65" s="151">
        <v>900000</v>
      </c>
      <c r="J65" s="152">
        <v>500</v>
      </c>
      <c r="K65" s="395"/>
      <c r="L65" s="395"/>
      <c r="M65" s="395"/>
      <c r="N65" s="147">
        <v>1988</v>
      </c>
      <c r="O65" s="153">
        <v>1988</v>
      </c>
      <c r="P65" s="148">
        <v>2071</v>
      </c>
      <c r="Q65" s="153">
        <v>2071</v>
      </c>
      <c r="R65" s="147">
        <v>4166.4</v>
      </c>
      <c r="S65" s="153">
        <v>4166.4</v>
      </c>
      <c r="T65" s="147">
        <v>1528</v>
      </c>
      <c r="U65" s="153">
        <v>1528</v>
      </c>
      <c r="V65" s="147">
        <v>9753.4</v>
      </c>
      <c r="W65" s="154">
        <v>9753.4</v>
      </c>
      <c r="X65" s="141"/>
    </row>
    <row r="66" spans="1:24" ht="42.75" customHeight="1">
      <c r="A66" s="133"/>
      <c r="B66" s="393" t="s">
        <v>438</v>
      </c>
      <c r="C66" s="393"/>
      <c r="D66" s="393"/>
      <c r="E66" s="393"/>
      <c r="F66" s="393"/>
      <c r="G66" s="394"/>
      <c r="H66" s="150">
        <v>114</v>
      </c>
      <c r="I66" s="151">
        <v>900200</v>
      </c>
      <c r="J66" s="152">
        <v>500</v>
      </c>
      <c r="K66" s="395"/>
      <c r="L66" s="395"/>
      <c r="M66" s="395"/>
      <c r="N66" s="147">
        <v>1988</v>
      </c>
      <c r="O66" s="153">
        <f aca="true" t="shared" si="0" ref="O66:W66">SUM(O67:O68)</f>
        <v>1988</v>
      </c>
      <c r="P66" s="153">
        <f t="shared" si="0"/>
        <v>2071</v>
      </c>
      <c r="Q66" s="153">
        <f t="shared" si="0"/>
        <v>2071</v>
      </c>
      <c r="R66" s="153">
        <f t="shared" si="0"/>
        <v>8906.4</v>
      </c>
      <c r="S66" s="153">
        <f t="shared" si="0"/>
        <v>4166.400000000001</v>
      </c>
      <c r="T66" s="153">
        <f t="shared" si="0"/>
        <v>6408</v>
      </c>
      <c r="U66" s="153">
        <f t="shared" si="0"/>
        <v>1528</v>
      </c>
      <c r="V66" s="153">
        <f t="shared" si="0"/>
        <v>19373.399999999998</v>
      </c>
      <c r="W66" s="153">
        <f t="shared" si="0"/>
        <v>9753.4</v>
      </c>
      <c r="X66" s="141"/>
    </row>
    <row r="67" spans="1:24" ht="37.5" customHeight="1">
      <c r="A67" s="133"/>
      <c r="B67" s="393" t="s">
        <v>444</v>
      </c>
      <c r="C67" s="393"/>
      <c r="D67" s="393"/>
      <c r="E67" s="393"/>
      <c r="F67" s="393"/>
      <c r="G67" s="394"/>
      <c r="H67" s="150">
        <v>114</v>
      </c>
      <c r="I67" s="151">
        <v>900201</v>
      </c>
      <c r="J67" s="152">
        <v>500</v>
      </c>
      <c r="K67" s="395"/>
      <c r="L67" s="395"/>
      <c r="M67" s="395"/>
      <c r="N67" s="147">
        <v>0</v>
      </c>
      <c r="O67" s="153">
        <v>0</v>
      </c>
      <c r="P67" s="148">
        <v>0</v>
      </c>
      <c r="Q67" s="153">
        <v>0</v>
      </c>
      <c r="R67" s="147">
        <v>908.6</v>
      </c>
      <c r="S67" s="153">
        <v>908.6</v>
      </c>
      <c r="T67" s="147">
        <v>0</v>
      </c>
      <c r="U67" s="153">
        <v>0</v>
      </c>
      <c r="V67" s="147">
        <v>908.6</v>
      </c>
      <c r="W67" s="154">
        <v>908.6</v>
      </c>
      <c r="X67" s="141"/>
    </row>
    <row r="68" spans="1:24" ht="42.75" customHeight="1">
      <c r="A68" s="133"/>
      <c r="B68" s="393" t="s">
        <v>445</v>
      </c>
      <c r="C68" s="393"/>
      <c r="D68" s="393"/>
      <c r="E68" s="393"/>
      <c r="F68" s="393"/>
      <c r="G68" s="394"/>
      <c r="H68" s="150">
        <v>114</v>
      </c>
      <c r="I68" s="151">
        <v>900202</v>
      </c>
      <c r="J68" s="152">
        <v>500</v>
      </c>
      <c r="K68" s="395"/>
      <c r="L68" s="395"/>
      <c r="M68" s="395"/>
      <c r="N68" s="147">
        <v>1988</v>
      </c>
      <c r="O68" s="153">
        <v>1988</v>
      </c>
      <c r="P68" s="148">
        <v>2071</v>
      </c>
      <c r="Q68" s="153">
        <v>2071</v>
      </c>
      <c r="R68" s="147">
        <v>7997.8</v>
      </c>
      <c r="S68" s="153">
        <v>3257.8</v>
      </c>
      <c r="T68" s="147">
        <v>6408</v>
      </c>
      <c r="U68" s="153">
        <v>1528</v>
      </c>
      <c r="V68" s="147">
        <v>18464.8</v>
      </c>
      <c r="W68" s="154">
        <v>8844.8</v>
      </c>
      <c r="X68" s="141"/>
    </row>
    <row r="69" spans="1:24" ht="42.75" customHeight="1">
      <c r="A69" s="133"/>
      <c r="B69" s="393" t="s">
        <v>446</v>
      </c>
      <c r="C69" s="393"/>
      <c r="D69" s="393"/>
      <c r="E69" s="393"/>
      <c r="F69" s="393"/>
      <c r="G69" s="394"/>
      <c r="H69" s="150">
        <v>114</v>
      </c>
      <c r="I69" s="151">
        <v>920000</v>
      </c>
      <c r="J69" s="152">
        <v>0</v>
      </c>
      <c r="K69" s="395"/>
      <c r="L69" s="395"/>
      <c r="M69" s="395"/>
      <c r="N69" s="147">
        <v>15391</v>
      </c>
      <c r="O69" s="153">
        <v>15391</v>
      </c>
      <c r="P69" s="148">
        <v>13208.9</v>
      </c>
      <c r="Q69" s="153">
        <v>13208.9</v>
      </c>
      <c r="R69" s="147">
        <v>11428.3</v>
      </c>
      <c r="S69" s="153">
        <v>11428.3</v>
      </c>
      <c r="T69" s="147">
        <v>2744.6</v>
      </c>
      <c r="U69" s="153">
        <v>2744.6</v>
      </c>
      <c r="V69" s="147">
        <v>42772.9</v>
      </c>
      <c r="W69" s="154">
        <v>42772.9</v>
      </c>
      <c r="X69" s="141"/>
    </row>
    <row r="70" spans="1:24" ht="21.75" customHeight="1">
      <c r="A70" s="133"/>
      <c r="B70" s="393" t="s">
        <v>447</v>
      </c>
      <c r="C70" s="393"/>
      <c r="D70" s="393"/>
      <c r="E70" s="393"/>
      <c r="F70" s="393"/>
      <c r="G70" s="394"/>
      <c r="H70" s="150">
        <v>114</v>
      </c>
      <c r="I70" s="151">
        <v>920300</v>
      </c>
      <c r="J70" s="152">
        <v>0</v>
      </c>
      <c r="K70" s="395"/>
      <c r="L70" s="395"/>
      <c r="M70" s="395"/>
      <c r="N70" s="147">
        <v>15391</v>
      </c>
      <c r="O70" s="153">
        <v>15391</v>
      </c>
      <c r="P70" s="148">
        <v>13208.9</v>
      </c>
      <c r="Q70" s="153">
        <v>13208.9</v>
      </c>
      <c r="R70" s="147">
        <v>11428.3</v>
      </c>
      <c r="S70" s="153">
        <v>11428.3</v>
      </c>
      <c r="T70" s="147">
        <v>2744.6</v>
      </c>
      <c r="U70" s="153">
        <v>2744.6</v>
      </c>
      <c r="V70" s="147">
        <v>42772.9</v>
      </c>
      <c r="W70" s="154">
        <v>42772.9</v>
      </c>
      <c r="X70" s="141"/>
    </row>
    <row r="71" spans="1:24" ht="32.25" customHeight="1">
      <c r="A71" s="133"/>
      <c r="B71" s="393" t="s">
        <v>448</v>
      </c>
      <c r="C71" s="393"/>
      <c r="D71" s="393"/>
      <c r="E71" s="393"/>
      <c r="F71" s="393"/>
      <c r="G71" s="394"/>
      <c r="H71" s="150">
        <v>114</v>
      </c>
      <c r="I71" s="151">
        <v>920327</v>
      </c>
      <c r="J71" s="152">
        <v>500</v>
      </c>
      <c r="K71" s="395"/>
      <c r="L71" s="395"/>
      <c r="M71" s="395"/>
      <c r="N71" s="147">
        <v>104.8</v>
      </c>
      <c r="O71" s="153">
        <v>104.8</v>
      </c>
      <c r="P71" s="148">
        <v>0</v>
      </c>
      <c r="Q71" s="153">
        <v>0</v>
      </c>
      <c r="R71" s="147">
        <v>0</v>
      </c>
      <c r="S71" s="153">
        <v>0</v>
      </c>
      <c r="T71" s="147">
        <v>0</v>
      </c>
      <c r="U71" s="153">
        <v>0</v>
      </c>
      <c r="V71" s="147">
        <v>104.8</v>
      </c>
      <c r="W71" s="154">
        <v>104.8</v>
      </c>
      <c r="X71" s="141"/>
    </row>
    <row r="72" spans="1:24" ht="42.75" customHeight="1">
      <c r="A72" s="133"/>
      <c r="B72" s="393" t="s">
        <v>449</v>
      </c>
      <c r="C72" s="393"/>
      <c r="D72" s="393"/>
      <c r="E72" s="393"/>
      <c r="F72" s="393"/>
      <c r="G72" s="394"/>
      <c r="H72" s="150">
        <v>114</v>
      </c>
      <c r="I72" s="151">
        <v>920346</v>
      </c>
      <c r="J72" s="152">
        <v>500</v>
      </c>
      <c r="K72" s="395"/>
      <c r="L72" s="395"/>
      <c r="M72" s="395"/>
      <c r="N72" s="147">
        <v>223.8</v>
      </c>
      <c r="O72" s="153">
        <v>223.8</v>
      </c>
      <c r="P72" s="148">
        <v>7.9</v>
      </c>
      <c r="Q72" s="153">
        <v>7.9</v>
      </c>
      <c r="R72" s="147">
        <v>20.6</v>
      </c>
      <c r="S72" s="153">
        <v>20.6</v>
      </c>
      <c r="T72" s="147">
        <v>0</v>
      </c>
      <c r="U72" s="153">
        <v>0</v>
      </c>
      <c r="V72" s="147">
        <v>252.3</v>
      </c>
      <c r="W72" s="154">
        <v>252.3</v>
      </c>
      <c r="X72" s="141"/>
    </row>
    <row r="73" spans="1:24" ht="21.75" customHeight="1">
      <c r="A73" s="133"/>
      <c r="B73" s="393" t="s">
        <v>450</v>
      </c>
      <c r="C73" s="393"/>
      <c r="D73" s="393"/>
      <c r="E73" s="393"/>
      <c r="F73" s="393"/>
      <c r="G73" s="394"/>
      <c r="H73" s="150">
        <v>114</v>
      </c>
      <c r="I73" s="151">
        <v>920347</v>
      </c>
      <c r="J73" s="152">
        <v>500</v>
      </c>
      <c r="K73" s="395"/>
      <c r="L73" s="395"/>
      <c r="M73" s="395"/>
      <c r="N73" s="147">
        <v>2972.6</v>
      </c>
      <c r="O73" s="153">
        <v>2972.6</v>
      </c>
      <c r="P73" s="148">
        <v>1500</v>
      </c>
      <c r="Q73" s="153">
        <v>1500</v>
      </c>
      <c r="R73" s="147">
        <v>2000</v>
      </c>
      <c r="S73" s="153">
        <v>2000</v>
      </c>
      <c r="T73" s="147">
        <v>0</v>
      </c>
      <c r="U73" s="153">
        <v>0</v>
      </c>
      <c r="V73" s="147">
        <v>6472.6</v>
      </c>
      <c r="W73" s="154">
        <v>6472.6</v>
      </c>
      <c r="X73" s="141"/>
    </row>
    <row r="74" spans="1:24" ht="21.75" customHeight="1">
      <c r="A74" s="133"/>
      <c r="B74" s="393" t="s">
        <v>451</v>
      </c>
      <c r="C74" s="393"/>
      <c r="D74" s="393"/>
      <c r="E74" s="393"/>
      <c r="F74" s="393"/>
      <c r="G74" s="394"/>
      <c r="H74" s="150">
        <v>114</v>
      </c>
      <c r="I74" s="151">
        <v>920348</v>
      </c>
      <c r="J74" s="152">
        <v>500</v>
      </c>
      <c r="K74" s="395"/>
      <c r="L74" s="395"/>
      <c r="M74" s="395"/>
      <c r="N74" s="147">
        <v>1672</v>
      </c>
      <c r="O74" s="153">
        <v>1672</v>
      </c>
      <c r="P74" s="148">
        <v>1672</v>
      </c>
      <c r="Q74" s="153">
        <v>1672</v>
      </c>
      <c r="R74" s="147">
        <v>2799</v>
      </c>
      <c r="S74" s="153">
        <v>2799</v>
      </c>
      <c r="T74" s="147">
        <v>2048.6</v>
      </c>
      <c r="U74" s="153">
        <v>2048.6</v>
      </c>
      <c r="V74" s="147">
        <v>8191.6</v>
      </c>
      <c r="W74" s="154">
        <v>8191.6</v>
      </c>
      <c r="X74" s="141"/>
    </row>
    <row r="75" spans="1:24" ht="21.75" customHeight="1">
      <c r="A75" s="133"/>
      <c r="B75" s="393" t="s">
        <v>452</v>
      </c>
      <c r="C75" s="393"/>
      <c r="D75" s="393"/>
      <c r="E75" s="393"/>
      <c r="F75" s="393"/>
      <c r="G75" s="394"/>
      <c r="H75" s="150">
        <v>114</v>
      </c>
      <c r="I75" s="151">
        <v>920352</v>
      </c>
      <c r="J75" s="152">
        <v>500</v>
      </c>
      <c r="K75" s="395"/>
      <c r="L75" s="395"/>
      <c r="M75" s="395"/>
      <c r="N75" s="147">
        <v>1000</v>
      </c>
      <c r="O75" s="153">
        <v>1000</v>
      </c>
      <c r="P75" s="148">
        <v>500</v>
      </c>
      <c r="Q75" s="153">
        <v>500</v>
      </c>
      <c r="R75" s="147">
        <v>500</v>
      </c>
      <c r="S75" s="153">
        <v>500</v>
      </c>
      <c r="T75" s="147">
        <v>0</v>
      </c>
      <c r="U75" s="153">
        <v>0</v>
      </c>
      <c r="V75" s="147">
        <v>2000</v>
      </c>
      <c r="W75" s="154">
        <v>2000</v>
      </c>
      <c r="X75" s="141"/>
    </row>
    <row r="76" spans="1:24" ht="21.75" customHeight="1">
      <c r="A76" s="133"/>
      <c r="B76" s="393" t="s">
        <v>453</v>
      </c>
      <c r="C76" s="393"/>
      <c r="D76" s="393"/>
      <c r="E76" s="393"/>
      <c r="F76" s="393"/>
      <c r="G76" s="394"/>
      <c r="H76" s="150">
        <v>114</v>
      </c>
      <c r="I76" s="151">
        <v>920353</v>
      </c>
      <c r="J76" s="152">
        <v>0</v>
      </c>
      <c r="K76" s="395"/>
      <c r="L76" s="395"/>
      <c r="M76" s="395"/>
      <c r="N76" s="147">
        <v>4140.5</v>
      </c>
      <c r="O76" s="153">
        <v>4140.5</v>
      </c>
      <c r="P76" s="148">
        <v>8000</v>
      </c>
      <c r="Q76" s="153">
        <v>8000</v>
      </c>
      <c r="R76" s="147">
        <v>6000</v>
      </c>
      <c r="S76" s="153">
        <v>6000</v>
      </c>
      <c r="T76" s="147">
        <v>111</v>
      </c>
      <c r="U76" s="153">
        <v>111</v>
      </c>
      <c r="V76" s="147">
        <v>18251.5</v>
      </c>
      <c r="W76" s="154">
        <v>18251.5</v>
      </c>
      <c r="X76" s="141"/>
    </row>
    <row r="77" spans="1:24" ht="32.25" customHeight="1">
      <c r="A77" s="133"/>
      <c r="B77" s="393" t="s">
        <v>454</v>
      </c>
      <c r="C77" s="393"/>
      <c r="D77" s="393"/>
      <c r="E77" s="393"/>
      <c r="F77" s="393"/>
      <c r="G77" s="394"/>
      <c r="H77" s="150">
        <v>114</v>
      </c>
      <c r="I77" s="151">
        <v>920356</v>
      </c>
      <c r="J77" s="152">
        <v>500</v>
      </c>
      <c r="K77" s="395"/>
      <c r="L77" s="395"/>
      <c r="M77" s="395"/>
      <c r="N77" s="147">
        <v>4087.8</v>
      </c>
      <c r="O77" s="153">
        <v>4087.8</v>
      </c>
      <c r="P77" s="148">
        <v>0</v>
      </c>
      <c r="Q77" s="153">
        <v>0</v>
      </c>
      <c r="R77" s="147">
        <v>0</v>
      </c>
      <c r="S77" s="153">
        <v>0</v>
      </c>
      <c r="T77" s="147">
        <v>0</v>
      </c>
      <c r="U77" s="153">
        <v>0</v>
      </c>
      <c r="V77" s="147">
        <v>4087.9</v>
      </c>
      <c r="W77" s="154">
        <v>4087.9</v>
      </c>
      <c r="X77" s="141"/>
    </row>
    <row r="78" spans="1:24" ht="53.25" customHeight="1">
      <c r="A78" s="133"/>
      <c r="B78" s="393" t="s">
        <v>455</v>
      </c>
      <c r="C78" s="393"/>
      <c r="D78" s="393"/>
      <c r="E78" s="393"/>
      <c r="F78" s="393"/>
      <c r="G78" s="394"/>
      <c r="H78" s="150">
        <v>114</v>
      </c>
      <c r="I78" s="151">
        <v>920357</v>
      </c>
      <c r="J78" s="152">
        <v>500</v>
      </c>
      <c r="K78" s="395"/>
      <c r="L78" s="395"/>
      <c r="M78" s="395"/>
      <c r="N78" s="147">
        <v>596.4</v>
      </c>
      <c r="O78" s="153">
        <v>596.4</v>
      </c>
      <c r="P78" s="148">
        <v>233.2</v>
      </c>
      <c r="Q78" s="153">
        <v>233.2</v>
      </c>
      <c r="R78" s="147">
        <v>0</v>
      </c>
      <c r="S78" s="153">
        <v>0</v>
      </c>
      <c r="T78" s="147">
        <v>0</v>
      </c>
      <c r="U78" s="153">
        <v>0</v>
      </c>
      <c r="V78" s="147">
        <v>829.6</v>
      </c>
      <c r="W78" s="154">
        <v>829.6</v>
      </c>
      <c r="X78" s="141"/>
    </row>
    <row r="79" spans="1:24" ht="32.25" customHeight="1">
      <c r="A79" s="133"/>
      <c r="B79" s="393" t="s">
        <v>456</v>
      </c>
      <c r="C79" s="393"/>
      <c r="D79" s="393"/>
      <c r="E79" s="393"/>
      <c r="F79" s="393"/>
      <c r="G79" s="394"/>
      <c r="H79" s="150">
        <v>114</v>
      </c>
      <c r="I79" s="151">
        <v>920360</v>
      </c>
      <c r="J79" s="152">
        <v>500</v>
      </c>
      <c r="K79" s="395"/>
      <c r="L79" s="395"/>
      <c r="M79" s="395"/>
      <c r="N79" s="147">
        <v>242.7</v>
      </c>
      <c r="O79" s="153">
        <v>242.7</v>
      </c>
      <c r="P79" s="148">
        <v>950.8</v>
      </c>
      <c r="Q79" s="153">
        <v>950.8</v>
      </c>
      <c r="R79" s="147">
        <v>-236.3</v>
      </c>
      <c r="S79" s="153">
        <v>-236.3</v>
      </c>
      <c r="T79" s="147">
        <v>240</v>
      </c>
      <c r="U79" s="153">
        <v>240</v>
      </c>
      <c r="V79" s="147">
        <v>1197.2</v>
      </c>
      <c r="W79" s="154">
        <v>1197.2</v>
      </c>
      <c r="X79" s="141"/>
    </row>
    <row r="80" spans="1:24" ht="21.75" customHeight="1">
      <c r="A80" s="133"/>
      <c r="B80" s="393" t="s">
        <v>457</v>
      </c>
      <c r="C80" s="393"/>
      <c r="D80" s="393"/>
      <c r="E80" s="393"/>
      <c r="F80" s="393"/>
      <c r="G80" s="394"/>
      <c r="H80" s="150">
        <v>114</v>
      </c>
      <c r="I80" s="151">
        <v>920361</v>
      </c>
      <c r="J80" s="152">
        <v>500</v>
      </c>
      <c r="K80" s="395"/>
      <c r="L80" s="395"/>
      <c r="M80" s="395"/>
      <c r="N80" s="147">
        <v>350.4</v>
      </c>
      <c r="O80" s="153">
        <v>350.4</v>
      </c>
      <c r="P80" s="148">
        <v>345</v>
      </c>
      <c r="Q80" s="153">
        <v>345</v>
      </c>
      <c r="R80" s="147">
        <v>345</v>
      </c>
      <c r="S80" s="153">
        <v>345</v>
      </c>
      <c r="T80" s="147">
        <v>345</v>
      </c>
      <c r="U80" s="153">
        <v>345</v>
      </c>
      <c r="V80" s="147">
        <v>1385.4</v>
      </c>
      <c r="W80" s="154">
        <v>1385.4</v>
      </c>
      <c r="X80" s="141"/>
    </row>
    <row r="81" spans="1:24" ht="21.75" customHeight="1">
      <c r="A81" s="133"/>
      <c r="B81" s="393" t="s">
        <v>458</v>
      </c>
      <c r="C81" s="393"/>
      <c r="D81" s="393"/>
      <c r="E81" s="393"/>
      <c r="F81" s="393"/>
      <c r="G81" s="394"/>
      <c r="H81" s="150">
        <v>114</v>
      </c>
      <c r="I81" s="151">
        <v>930000</v>
      </c>
      <c r="J81" s="152">
        <v>1</v>
      </c>
      <c r="K81" s="395"/>
      <c r="L81" s="395"/>
      <c r="M81" s="395"/>
      <c r="N81" s="147">
        <v>48169</v>
      </c>
      <c r="O81" s="153">
        <v>48169</v>
      </c>
      <c r="P81" s="148">
        <v>53763.6</v>
      </c>
      <c r="Q81" s="153">
        <v>53763.6</v>
      </c>
      <c r="R81" s="147">
        <v>54877</v>
      </c>
      <c r="S81" s="153">
        <v>54877</v>
      </c>
      <c r="T81" s="147">
        <v>40640.3</v>
      </c>
      <c r="U81" s="153">
        <v>40640.3</v>
      </c>
      <c r="V81" s="147">
        <v>197449.8</v>
      </c>
      <c r="W81" s="154">
        <v>197449.8</v>
      </c>
      <c r="X81" s="141"/>
    </row>
    <row r="82" spans="1:24" ht="21.75" customHeight="1">
      <c r="A82" s="133"/>
      <c r="B82" s="393" t="s">
        <v>459</v>
      </c>
      <c r="C82" s="393"/>
      <c r="D82" s="393"/>
      <c r="E82" s="393"/>
      <c r="F82" s="393"/>
      <c r="G82" s="394"/>
      <c r="H82" s="150">
        <v>114</v>
      </c>
      <c r="I82" s="151">
        <v>939900</v>
      </c>
      <c r="J82" s="152">
        <v>1</v>
      </c>
      <c r="K82" s="395"/>
      <c r="L82" s="395"/>
      <c r="M82" s="395"/>
      <c r="N82" s="147">
        <v>48169</v>
      </c>
      <c r="O82" s="153">
        <v>48169</v>
      </c>
      <c r="P82" s="148">
        <v>53763.6</v>
      </c>
      <c r="Q82" s="153">
        <v>53763.6</v>
      </c>
      <c r="R82" s="147">
        <v>54877</v>
      </c>
      <c r="S82" s="153">
        <v>54877</v>
      </c>
      <c r="T82" s="147">
        <v>40640.3</v>
      </c>
      <c r="U82" s="153">
        <v>40640.3</v>
      </c>
      <c r="V82" s="147">
        <v>197449.8</v>
      </c>
      <c r="W82" s="154">
        <v>197449.8</v>
      </c>
      <c r="X82" s="141"/>
    </row>
    <row r="83" spans="1:24" ht="42.75" customHeight="1">
      <c r="A83" s="133"/>
      <c r="B83" s="393" t="s">
        <v>460</v>
      </c>
      <c r="C83" s="393"/>
      <c r="D83" s="393"/>
      <c r="E83" s="393"/>
      <c r="F83" s="393"/>
      <c r="G83" s="394"/>
      <c r="H83" s="150">
        <v>114</v>
      </c>
      <c r="I83" s="151">
        <v>939901</v>
      </c>
      <c r="J83" s="152">
        <v>1</v>
      </c>
      <c r="K83" s="395"/>
      <c r="L83" s="395"/>
      <c r="M83" s="395"/>
      <c r="N83" s="147">
        <v>12855.1</v>
      </c>
      <c r="O83" s="153">
        <v>12855.1</v>
      </c>
      <c r="P83" s="148">
        <v>12126.4</v>
      </c>
      <c r="Q83" s="153">
        <v>12126.4</v>
      </c>
      <c r="R83" s="147">
        <v>10885.5</v>
      </c>
      <c r="S83" s="153">
        <v>10885.5</v>
      </c>
      <c r="T83" s="147">
        <v>10996.6</v>
      </c>
      <c r="U83" s="153">
        <v>10996.6</v>
      </c>
      <c r="V83" s="147">
        <v>46863.6</v>
      </c>
      <c r="W83" s="154">
        <v>46863.6</v>
      </c>
      <c r="X83" s="141"/>
    </row>
    <row r="84" spans="1:24" ht="21.75" customHeight="1">
      <c r="A84" s="133"/>
      <c r="B84" s="393" t="s">
        <v>461</v>
      </c>
      <c r="C84" s="393"/>
      <c r="D84" s="393"/>
      <c r="E84" s="393"/>
      <c r="F84" s="393"/>
      <c r="G84" s="394"/>
      <c r="H84" s="150">
        <v>114</v>
      </c>
      <c r="I84" s="151">
        <v>939902</v>
      </c>
      <c r="J84" s="152">
        <v>1</v>
      </c>
      <c r="K84" s="395"/>
      <c r="L84" s="395"/>
      <c r="M84" s="395"/>
      <c r="N84" s="147">
        <v>1665.3</v>
      </c>
      <c r="O84" s="153">
        <v>1665.3</v>
      </c>
      <c r="P84" s="148">
        <v>1314.8</v>
      </c>
      <c r="Q84" s="153">
        <v>1314.8</v>
      </c>
      <c r="R84" s="147">
        <v>97.2</v>
      </c>
      <c r="S84" s="153">
        <v>97.2</v>
      </c>
      <c r="T84" s="147">
        <v>101.7</v>
      </c>
      <c r="U84" s="153">
        <v>101.7</v>
      </c>
      <c r="V84" s="147">
        <v>3178.9</v>
      </c>
      <c r="W84" s="154">
        <v>3178.9</v>
      </c>
      <c r="X84" s="141"/>
    </row>
    <row r="85" spans="1:24" ht="42.75" customHeight="1">
      <c r="A85" s="133"/>
      <c r="B85" s="393" t="s">
        <v>462</v>
      </c>
      <c r="C85" s="393"/>
      <c r="D85" s="393"/>
      <c r="E85" s="393"/>
      <c r="F85" s="393"/>
      <c r="G85" s="394"/>
      <c r="H85" s="150">
        <v>114</v>
      </c>
      <c r="I85" s="151">
        <v>939903</v>
      </c>
      <c r="J85" s="152">
        <v>1</v>
      </c>
      <c r="K85" s="395"/>
      <c r="L85" s="395"/>
      <c r="M85" s="395"/>
      <c r="N85" s="147">
        <v>3070.8</v>
      </c>
      <c r="O85" s="153">
        <v>3070.8</v>
      </c>
      <c r="P85" s="148">
        <v>3148.6</v>
      </c>
      <c r="Q85" s="153">
        <v>3148.6</v>
      </c>
      <c r="R85" s="147">
        <v>2962.4</v>
      </c>
      <c r="S85" s="153">
        <v>2962.4</v>
      </c>
      <c r="T85" s="147">
        <v>3110.2</v>
      </c>
      <c r="U85" s="153">
        <v>3110.2</v>
      </c>
      <c r="V85" s="147">
        <v>12292</v>
      </c>
      <c r="W85" s="154">
        <v>12292</v>
      </c>
      <c r="X85" s="141"/>
    </row>
    <row r="86" spans="1:24" ht="32.25" customHeight="1">
      <c r="A86" s="133"/>
      <c r="B86" s="393" t="s">
        <v>463</v>
      </c>
      <c r="C86" s="393"/>
      <c r="D86" s="393"/>
      <c r="E86" s="393"/>
      <c r="F86" s="393"/>
      <c r="G86" s="394"/>
      <c r="H86" s="150">
        <v>114</v>
      </c>
      <c r="I86" s="151">
        <v>939904</v>
      </c>
      <c r="J86" s="152">
        <v>1</v>
      </c>
      <c r="K86" s="395"/>
      <c r="L86" s="395"/>
      <c r="M86" s="395"/>
      <c r="N86" s="147">
        <v>3217.6</v>
      </c>
      <c r="O86" s="153">
        <v>3217.6</v>
      </c>
      <c r="P86" s="148">
        <v>4833.2</v>
      </c>
      <c r="Q86" s="153">
        <v>4833.2</v>
      </c>
      <c r="R86" s="147">
        <v>3700.8</v>
      </c>
      <c r="S86" s="153">
        <v>3700.8</v>
      </c>
      <c r="T86" s="147">
        <v>2988.3</v>
      </c>
      <c r="U86" s="153">
        <v>2988.3</v>
      </c>
      <c r="V86" s="147">
        <v>14739.9</v>
      </c>
      <c r="W86" s="154">
        <v>14739.9</v>
      </c>
      <c r="X86" s="141"/>
    </row>
    <row r="87" spans="1:24" ht="21.75" customHeight="1">
      <c r="A87" s="133"/>
      <c r="B87" s="393" t="s">
        <v>464</v>
      </c>
      <c r="C87" s="393"/>
      <c r="D87" s="393"/>
      <c r="E87" s="393"/>
      <c r="F87" s="393"/>
      <c r="G87" s="394"/>
      <c r="H87" s="150">
        <v>114</v>
      </c>
      <c r="I87" s="151">
        <v>939905</v>
      </c>
      <c r="J87" s="152">
        <v>1</v>
      </c>
      <c r="K87" s="395"/>
      <c r="L87" s="395"/>
      <c r="M87" s="395"/>
      <c r="N87" s="147">
        <v>4125.9</v>
      </c>
      <c r="O87" s="153">
        <v>4125.9</v>
      </c>
      <c r="P87" s="148">
        <v>0</v>
      </c>
      <c r="Q87" s="153">
        <v>0</v>
      </c>
      <c r="R87" s="147">
        <v>0</v>
      </c>
      <c r="S87" s="153">
        <v>0</v>
      </c>
      <c r="T87" s="147">
        <v>0</v>
      </c>
      <c r="U87" s="153">
        <v>0</v>
      </c>
      <c r="V87" s="147">
        <v>4125.9</v>
      </c>
      <c r="W87" s="154">
        <v>4125.9</v>
      </c>
      <c r="X87" s="141"/>
    </row>
    <row r="88" spans="1:24" ht="21.75" customHeight="1">
      <c r="A88" s="133"/>
      <c r="B88" s="393" t="s">
        <v>465</v>
      </c>
      <c r="C88" s="393"/>
      <c r="D88" s="393"/>
      <c r="E88" s="393"/>
      <c r="F88" s="393"/>
      <c r="G88" s="394"/>
      <c r="H88" s="150">
        <v>114</v>
      </c>
      <c r="I88" s="151">
        <v>939906</v>
      </c>
      <c r="J88" s="152">
        <v>1</v>
      </c>
      <c r="K88" s="395"/>
      <c r="L88" s="395"/>
      <c r="M88" s="395"/>
      <c r="N88" s="147">
        <v>2880.1</v>
      </c>
      <c r="O88" s="153">
        <v>2880.1</v>
      </c>
      <c r="P88" s="148">
        <v>4262.2</v>
      </c>
      <c r="Q88" s="153">
        <v>4262.2</v>
      </c>
      <c r="R88" s="147">
        <v>4450.5</v>
      </c>
      <c r="S88" s="153">
        <v>4450.5</v>
      </c>
      <c r="T88" s="147">
        <v>923.2</v>
      </c>
      <c r="U88" s="153">
        <v>923.2</v>
      </c>
      <c r="V88" s="147">
        <v>12516.1</v>
      </c>
      <c r="W88" s="154">
        <v>12516.1</v>
      </c>
      <c r="X88" s="141"/>
    </row>
    <row r="89" spans="1:24" ht="21.75" customHeight="1">
      <c r="A89" s="133"/>
      <c r="B89" s="393" t="s">
        <v>466</v>
      </c>
      <c r="C89" s="393"/>
      <c r="D89" s="393"/>
      <c r="E89" s="393"/>
      <c r="F89" s="393"/>
      <c r="G89" s="394"/>
      <c r="H89" s="150">
        <v>114</v>
      </c>
      <c r="I89" s="151">
        <v>939907</v>
      </c>
      <c r="J89" s="152">
        <v>1</v>
      </c>
      <c r="K89" s="395"/>
      <c r="L89" s="395"/>
      <c r="M89" s="395"/>
      <c r="N89" s="147">
        <v>3727.6</v>
      </c>
      <c r="O89" s="153">
        <v>3727.6</v>
      </c>
      <c r="P89" s="148">
        <v>5900.9</v>
      </c>
      <c r="Q89" s="153">
        <v>5900.9</v>
      </c>
      <c r="R89" s="147">
        <v>4700.7</v>
      </c>
      <c r="S89" s="153">
        <v>4700.7</v>
      </c>
      <c r="T89" s="147">
        <v>2609.1</v>
      </c>
      <c r="U89" s="153">
        <v>2609.1</v>
      </c>
      <c r="V89" s="147">
        <v>16938.3</v>
      </c>
      <c r="W89" s="154">
        <v>16938.3</v>
      </c>
      <c r="X89" s="141"/>
    </row>
    <row r="90" spans="1:24" ht="21.75" customHeight="1">
      <c r="A90" s="133"/>
      <c r="B90" s="393" t="s">
        <v>467</v>
      </c>
      <c r="C90" s="393"/>
      <c r="D90" s="393"/>
      <c r="E90" s="393"/>
      <c r="F90" s="393"/>
      <c r="G90" s="394"/>
      <c r="H90" s="150">
        <v>114</v>
      </c>
      <c r="I90" s="151">
        <v>939908</v>
      </c>
      <c r="J90" s="152">
        <v>1</v>
      </c>
      <c r="K90" s="395"/>
      <c r="L90" s="395"/>
      <c r="M90" s="395"/>
      <c r="N90" s="147">
        <v>14301.3</v>
      </c>
      <c r="O90" s="153">
        <v>14301.3</v>
      </c>
      <c r="P90" s="148">
        <v>19141.1</v>
      </c>
      <c r="Q90" s="153">
        <v>19141.1</v>
      </c>
      <c r="R90" s="147">
        <v>23757.3</v>
      </c>
      <c r="S90" s="153">
        <v>23757.3</v>
      </c>
      <c r="T90" s="147">
        <v>15325.4</v>
      </c>
      <c r="U90" s="153">
        <v>15325.4</v>
      </c>
      <c r="V90" s="147">
        <v>72525</v>
      </c>
      <c r="W90" s="154">
        <v>72525</v>
      </c>
      <c r="X90" s="141"/>
    </row>
    <row r="91" spans="1:24" ht="19.5" customHeight="1">
      <c r="A91" s="133"/>
      <c r="B91" s="393" t="s">
        <v>468</v>
      </c>
      <c r="C91" s="393"/>
      <c r="D91" s="393"/>
      <c r="E91" s="393"/>
      <c r="F91" s="393"/>
      <c r="G91" s="394"/>
      <c r="H91" s="150">
        <v>114</v>
      </c>
      <c r="I91" s="151">
        <v>939909</v>
      </c>
      <c r="J91" s="152">
        <v>1</v>
      </c>
      <c r="K91" s="395"/>
      <c r="L91" s="395"/>
      <c r="M91" s="395"/>
      <c r="N91" s="147">
        <v>243.9</v>
      </c>
      <c r="O91" s="153">
        <v>243.9</v>
      </c>
      <c r="P91" s="148">
        <v>252</v>
      </c>
      <c r="Q91" s="153">
        <v>252</v>
      </c>
      <c r="R91" s="147">
        <v>250.3</v>
      </c>
      <c r="S91" s="153">
        <v>250.3</v>
      </c>
      <c r="T91" s="147">
        <v>249.8</v>
      </c>
      <c r="U91" s="153">
        <v>249.8</v>
      </c>
      <c r="V91" s="147">
        <v>996</v>
      </c>
      <c r="W91" s="154">
        <v>996</v>
      </c>
      <c r="X91" s="141"/>
    </row>
    <row r="92" spans="1:24" ht="21.75" customHeight="1">
      <c r="A92" s="133"/>
      <c r="B92" s="393" t="s">
        <v>469</v>
      </c>
      <c r="C92" s="393"/>
      <c r="D92" s="393"/>
      <c r="E92" s="393"/>
      <c r="F92" s="393"/>
      <c r="G92" s="394"/>
      <c r="H92" s="150">
        <v>114</v>
      </c>
      <c r="I92" s="151">
        <v>939910</v>
      </c>
      <c r="J92" s="152">
        <v>1</v>
      </c>
      <c r="K92" s="395"/>
      <c r="L92" s="395"/>
      <c r="M92" s="395"/>
      <c r="N92" s="147">
        <v>2081.4</v>
      </c>
      <c r="O92" s="153">
        <v>2081.4</v>
      </c>
      <c r="P92" s="148">
        <v>2784.4</v>
      </c>
      <c r="Q92" s="153">
        <v>2784.4</v>
      </c>
      <c r="R92" s="147">
        <v>3000.3</v>
      </c>
      <c r="S92" s="153">
        <v>3000.3</v>
      </c>
      <c r="T92" s="147">
        <v>3264</v>
      </c>
      <c r="U92" s="153">
        <v>3264</v>
      </c>
      <c r="V92" s="147">
        <v>11130.1</v>
      </c>
      <c r="W92" s="154">
        <v>11130.1</v>
      </c>
      <c r="X92" s="141"/>
    </row>
    <row r="93" spans="1:24" ht="42.75" customHeight="1">
      <c r="A93" s="133"/>
      <c r="B93" s="393" t="s">
        <v>470</v>
      </c>
      <c r="C93" s="393"/>
      <c r="D93" s="393"/>
      <c r="E93" s="393"/>
      <c r="F93" s="393"/>
      <c r="G93" s="394"/>
      <c r="H93" s="150">
        <v>114</v>
      </c>
      <c r="I93" s="151">
        <v>939911</v>
      </c>
      <c r="J93" s="152">
        <v>1</v>
      </c>
      <c r="K93" s="395"/>
      <c r="L93" s="395"/>
      <c r="M93" s="395"/>
      <c r="N93" s="147">
        <v>0</v>
      </c>
      <c r="O93" s="153">
        <v>0</v>
      </c>
      <c r="P93" s="148">
        <v>0</v>
      </c>
      <c r="Q93" s="153">
        <v>0</v>
      </c>
      <c r="R93" s="147">
        <v>1072</v>
      </c>
      <c r="S93" s="153">
        <v>1072</v>
      </c>
      <c r="T93" s="147">
        <v>1072</v>
      </c>
      <c r="U93" s="153">
        <v>1072</v>
      </c>
      <c r="V93" s="147">
        <v>2144</v>
      </c>
      <c r="W93" s="154">
        <v>2144</v>
      </c>
      <c r="X93" s="141"/>
    </row>
    <row r="94" spans="1:24" ht="42.75" customHeight="1">
      <c r="A94" s="133"/>
      <c r="B94" s="393" t="s">
        <v>471</v>
      </c>
      <c r="C94" s="393"/>
      <c r="D94" s="393"/>
      <c r="E94" s="393"/>
      <c r="F94" s="393"/>
      <c r="G94" s="394"/>
      <c r="H94" s="150">
        <v>114</v>
      </c>
      <c r="I94" s="151">
        <v>1020000</v>
      </c>
      <c r="J94" s="152">
        <v>3</v>
      </c>
      <c r="K94" s="395"/>
      <c r="L94" s="395"/>
      <c r="M94" s="395"/>
      <c r="N94" s="147">
        <v>1060</v>
      </c>
      <c r="O94" s="153">
        <v>1060</v>
      </c>
      <c r="P94" s="148">
        <v>0</v>
      </c>
      <c r="Q94" s="153">
        <v>0</v>
      </c>
      <c r="R94" s="147">
        <v>0</v>
      </c>
      <c r="S94" s="153">
        <v>0</v>
      </c>
      <c r="T94" s="147">
        <v>0</v>
      </c>
      <c r="U94" s="153">
        <v>0</v>
      </c>
      <c r="V94" s="147">
        <v>1060</v>
      </c>
      <c r="W94" s="154">
        <v>1060</v>
      </c>
      <c r="X94" s="141"/>
    </row>
    <row r="95" spans="1:24" ht="21.75" customHeight="1">
      <c r="A95" s="133"/>
      <c r="B95" s="393" t="s">
        <v>472</v>
      </c>
      <c r="C95" s="393"/>
      <c r="D95" s="393"/>
      <c r="E95" s="393"/>
      <c r="F95" s="393"/>
      <c r="G95" s="394"/>
      <c r="H95" s="150">
        <v>114</v>
      </c>
      <c r="I95" s="151">
        <v>1020200</v>
      </c>
      <c r="J95" s="152">
        <v>3</v>
      </c>
      <c r="K95" s="395"/>
      <c r="L95" s="395"/>
      <c r="M95" s="395"/>
      <c r="N95" s="147">
        <v>1060</v>
      </c>
      <c r="O95" s="153">
        <v>1060</v>
      </c>
      <c r="P95" s="148">
        <v>0</v>
      </c>
      <c r="Q95" s="153">
        <v>0</v>
      </c>
      <c r="R95" s="147">
        <v>0</v>
      </c>
      <c r="S95" s="153">
        <v>0</v>
      </c>
      <c r="T95" s="147">
        <v>0</v>
      </c>
      <c r="U95" s="153">
        <v>0</v>
      </c>
      <c r="V95" s="147">
        <v>1060</v>
      </c>
      <c r="W95" s="154">
        <v>1060</v>
      </c>
      <c r="X95" s="141"/>
    </row>
    <row r="96" spans="1:24" ht="51" customHeight="1">
      <c r="A96" s="133"/>
      <c r="B96" s="393" t="s">
        <v>473</v>
      </c>
      <c r="C96" s="393"/>
      <c r="D96" s="393"/>
      <c r="E96" s="393"/>
      <c r="F96" s="393"/>
      <c r="G96" s="394"/>
      <c r="H96" s="150">
        <v>114</v>
      </c>
      <c r="I96" s="151">
        <v>1020201</v>
      </c>
      <c r="J96" s="152">
        <v>3</v>
      </c>
      <c r="K96" s="395"/>
      <c r="L96" s="395"/>
      <c r="M96" s="395"/>
      <c r="N96" s="147">
        <v>1060</v>
      </c>
      <c r="O96" s="153">
        <v>1060</v>
      </c>
      <c r="P96" s="148">
        <v>0</v>
      </c>
      <c r="Q96" s="153">
        <v>0</v>
      </c>
      <c r="R96" s="147">
        <v>0</v>
      </c>
      <c r="S96" s="153">
        <v>0</v>
      </c>
      <c r="T96" s="147">
        <v>0</v>
      </c>
      <c r="U96" s="153">
        <v>0</v>
      </c>
      <c r="V96" s="147">
        <v>1060</v>
      </c>
      <c r="W96" s="154">
        <v>1060</v>
      </c>
      <c r="X96" s="141"/>
    </row>
    <row r="97" spans="1:24" ht="32.25" customHeight="1">
      <c r="A97" s="133"/>
      <c r="B97" s="393" t="s">
        <v>474</v>
      </c>
      <c r="C97" s="393"/>
      <c r="D97" s="393"/>
      <c r="E97" s="393"/>
      <c r="F97" s="393"/>
      <c r="G97" s="394"/>
      <c r="H97" s="150">
        <v>114</v>
      </c>
      <c r="I97" s="151">
        <v>4400000</v>
      </c>
      <c r="J97" s="152">
        <v>1</v>
      </c>
      <c r="K97" s="395"/>
      <c r="L97" s="395"/>
      <c r="M97" s="395"/>
      <c r="N97" s="147">
        <v>941.4</v>
      </c>
      <c r="O97" s="153">
        <v>941.4</v>
      </c>
      <c r="P97" s="148">
        <v>982.5</v>
      </c>
      <c r="Q97" s="153">
        <v>982.5</v>
      </c>
      <c r="R97" s="147">
        <v>847.8</v>
      </c>
      <c r="S97" s="153">
        <v>847.8</v>
      </c>
      <c r="T97" s="147">
        <v>890</v>
      </c>
      <c r="U97" s="153">
        <v>890</v>
      </c>
      <c r="V97" s="147">
        <v>3661.7</v>
      </c>
      <c r="W97" s="154">
        <v>3661.7</v>
      </c>
      <c r="X97" s="141"/>
    </row>
    <row r="98" spans="1:24" ht="21.75" customHeight="1">
      <c r="A98" s="133"/>
      <c r="B98" s="393" t="s">
        <v>459</v>
      </c>
      <c r="C98" s="393"/>
      <c r="D98" s="393"/>
      <c r="E98" s="393"/>
      <c r="F98" s="393"/>
      <c r="G98" s="394"/>
      <c r="H98" s="150">
        <v>114</v>
      </c>
      <c r="I98" s="151">
        <v>4409900</v>
      </c>
      <c r="J98" s="152">
        <v>1</v>
      </c>
      <c r="K98" s="395"/>
      <c r="L98" s="395"/>
      <c r="M98" s="395"/>
      <c r="N98" s="147">
        <v>941.4</v>
      </c>
      <c r="O98" s="153">
        <v>941.4</v>
      </c>
      <c r="P98" s="148">
        <v>982.5</v>
      </c>
      <c r="Q98" s="153">
        <v>982.5</v>
      </c>
      <c r="R98" s="147">
        <v>847.8</v>
      </c>
      <c r="S98" s="153">
        <v>847.8</v>
      </c>
      <c r="T98" s="147">
        <v>890</v>
      </c>
      <c r="U98" s="153">
        <v>890</v>
      </c>
      <c r="V98" s="147">
        <v>3661.7</v>
      </c>
      <c r="W98" s="154">
        <v>3661.7</v>
      </c>
      <c r="X98" s="141"/>
    </row>
    <row r="99" spans="1:24" ht="21.75" customHeight="1">
      <c r="A99" s="133"/>
      <c r="B99" s="393" t="s">
        <v>475</v>
      </c>
      <c r="C99" s="393"/>
      <c r="D99" s="393"/>
      <c r="E99" s="393"/>
      <c r="F99" s="393"/>
      <c r="G99" s="394"/>
      <c r="H99" s="150">
        <v>114</v>
      </c>
      <c r="I99" s="151">
        <v>4409909</v>
      </c>
      <c r="J99" s="152">
        <v>1</v>
      </c>
      <c r="K99" s="395"/>
      <c r="L99" s="395"/>
      <c r="M99" s="395"/>
      <c r="N99" s="147">
        <v>941.4</v>
      </c>
      <c r="O99" s="153">
        <v>941.4</v>
      </c>
      <c r="P99" s="148">
        <v>982.5</v>
      </c>
      <c r="Q99" s="153">
        <v>982.5</v>
      </c>
      <c r="R99" s="147">
        <v>847.8</v>
      </c>
      <c r="S99" s="153">
        <v>847.8</v>
      </c>
      <c r="T99" s="147">
        <v>890</v>
      </c>
      <c r="U99" s="153">
        <v>890</v>
      </c>
      <c r="V99" s="147">
        <v>3661.7</v>
      </c>
      <c r="W99" s="154">
        <v>3661.7</v>
      </c>
      <c r="X99" s="141"/>
    </row>
    <row r="100" spans="1:24" ht="21.75" customHeight="1">
      <c r="A100" s="133"/>
      <c r="B100" s="393" t="s">
        <v>476</v>
      </c>
      <c r="C100" s="393"/>
      <c r="D100" s="393"/>
      <c r="E100" s="393"/>
      <c r="F100" s="393"/>
      <c r="G100" s="394"/>
      <c r="H100" s="150">
        <v>114</v>
      </c>
      <c r="I100" s="151">
        <v>7950000</v>
      </c>
      <c r="J100" s="152">
        <v>500</v>
      </c>
      <c r="K100" s="395"/>
      <c r="L100" s="395"/>
      <c r="M100" s="395"/>
      <c r="N100" s="147">
        <v>10826.6</v>
      </c>
      <c r="O100" s="153">
        <v>10826.6</v>
      </c>
      <c r="P100" s="148">
        <v>8595</v>
      </c>
      <c r="Q100" s="153">
        <v>8595</v>
      </c>
      <c r="R100" s="147">
        <v>7065</v>
      </c>
      <c r="S100" s="153">
        <v>7065</v>
      </c>
      <c r="T100" s="147">
        <v>5955</v>
      </c>
      <c r="U100" s="153">
        <v>5955</v>
      </c>
      <c r="V100" s="147">
        <v>32441.6</v>
      </c>
      <c r="W100" s="154">
        <v>32441.6</v>
      </c>
      <c r="X100" s="141"/>
    </row>
    <row r="101" spans="1:24" ht="42.75" customHeight="1">
      <c r="A101" s="133"/>
      <c r="B101" s="393" t="s">
        <v>477</v>
      </c>
      <c r="C101" s="393"/>
      <c r="D101" s="393"/>
      <c r="E101" s="393"/>
      <c r="F101" s="393"/>
      <c r="G101" s="394"/>
      <c r="H101" s="150">
        <v>114</v>
      </c>
      <c r="I101" s="151">
        <v>7950001</v>
      </c>
      <c r="J101" s="152">
        <v>500</v>
      </c>
      <c r="K101" s="395"/>
      <c r="L101" s="395"/>
      <c r="M101" s="395"/>
      <c r="N101" s="147">
        <v>10826.6</v>
      </c>
      <c r="O101" s="153">
        <v>10826.6</v>
      </c>
      <c r="P101" s="148">
        <v>8595</v>
      </c>
      <c r="Q101" s="153">
        <v>8595</v>
      </c>
      <c r="R101" s="147">
        <v>7065</v>
      </c>
      <c r="S101" s="153">
        <v>7065</v>
      </c>
      <c r="T101" s="147">
        <v>5955</v>
      </c>
      <c r="U101" s="153">
        <v>5955</v>
      </c>
      <c r="V101" s="147">
        <v>32441.6</v>
      </c>
      <c r="W101" s="154">
        <v>32441.6</v>
      </c>
      <c r="X101" s="141"/>
    </row>
    <row r="102" spans="1:24" ht="34.5" customHeight="1">
      <c r="A102" s="133"/>
      <c r="B102" s="399" t="s">
        <v>478</v>
      </c>
      <c r="C102" s="399"/>
      <c r="D102" s="399"/>
      <c r="E102" s="399"/>
      <c r="F102" s="399"/>
      <c r="G102" s="384"/>
      <c r="H102" s="160">
        <v>300</v>
      </c>
      <c r="I102" s="161">
        <v>0</v>
      </c>
      <c r="J102" s="162">
        <v>0</v>
      </c>
      <c r="K102" s="385"/>
      <c r="L102" s="385"/>
      <c r="M102" s="385"/>
      <c r="N102" s="147">
        <v>7383</v>
      </c>
      <c r="O102" s="163">
        <v>7383</v>
      </c>
      <c r="P102" s="148">
        <v>2199.5</v>
      </c>
      <c r="Q102" s="163">
        <v>2199.5</v>
      </c>
      <c r="R102" s="147">
        <v>369.8</v>
      </c>
      <c r="S102" s="163">
        <v>369.8</v>
      </c>
      <c r="T102" s="147">
        <v>121.9</v>
      </c>
      <c r="U102" s="163">
        <v>121.9</v>
      </c>
      <c r="V102" s="147">
        <v>10074.2</v>
      </c>
      <c r="W102" s="164">
        <v>10074.2</v>
      </c>
      <c r="X102" s="141"/>
    </row>
    <row r="103" spans="1:24" ht="59.25" customHeight="1">
      <c r="A103" s="133"/>
      <c r="B103" s="401" t="s">
        <v>479</v>
      </c>
      <c r="C103" s="401"/>
      <c r="D103" s="401"/>
      <c r="E103" s="401"/>
      <c r="F103" s="401"/>
      <c r="G103" s="402"/>
      <c r="H103" s="142">
        <v>309</v>
      </c>
      <c r="I103" s="143">
        <v>0</v>
      </c>
      <c r="J103" s="144">
        <v>0</v>
      </c>
      <c r="K103" s="392"/>
      <c r="L103" s="392"/>
      <c r="M103" s="392"/>
      <c r="N103" s="147">
        <v>5323.4</v>
      </c>
      <c r="O103" s="145">
        <v>5323.4</v>
      </c>
      <c r="P103" s="148">
        <v>1559.5</v>
      </c>
      <c r="Q103" s="145">
        <v>1559.5</v>
      </c>
      <c r="R103" s="147">
        <v>24.8</v>
      </c>
      <c r="S103" s="145">
        <v>24.8</v>
      </c>
      <c r="T103" s="147">
        <v>56.9</v>
      </c>
      <c r="U103" s="145">
        <v>56.9</v>
      </c>
      <c r="V103" s="147">
        <v>6964.6</v>
      </c>
      <c r="W103" s="149">
        <v>6964.6</v>
      </c>
      <c r="X103" s="141"/>
    </row>
    <row r="104" spans="1:24" ht="42.75" customHeight="1">
      <c r="A104" s="133"/>
      <c r="B104" s="393" t="s">
        <v>480</v>
      </c>
      <c r="C104" s="393"/>
      <c r="D104" s="393"/>
      <c r="E104" s="393"/>
      <c r="F104" s="393"/>
      <c r="G104" s="394"/>
      <c r="H104" s="150">
        <v>309</v>
      </c>
      <c r="I104" s="151">
        <v>2180000</v>
      </c>
      <c r="J104" s="152">
        <v>14</v>
      </c>
      <c r="K104" s="395"/>
      <c r="L104" s="395"/>
      <c r="M104" s="395"/>
      <c r="N104" s="147">
        <v>86.6</v>
      </c>
      <c r="O104" s="153">
        <v>86.6</v>
      </c>
      <c r="P104" s="148">
        <v>0</v>
      </c>
      <c r="Q104" s="153">
        <v>0</v>
      </c>
      <c r="R104" s="147">
        <v>0</v>
      </c>
      <c r="S104" s="153">
        <v>0</v>
      </c>
      <c r="T104" s="147">
        <v>0</v>
      </c>
      <c r="U104" s="153">
        <v>0</v>
      </c>
      <c r="V104" s="147">
        <v>86.6</v>
      </c>
      <c r="W104" s="154">
        <v>86.6</v>
      </c>
      <c r="X104" s="141"/>
    </row>
    <row r="105" spans="1:24" ht="53.25" customHeight="1">
      <c r="A105" s="133"/>
      <c r="B105" s="393" t="s">
        <v>481</v>
      </c>
      <c r="C105" s="393"/>
      <c r="D105" s="393"/>
      <c r="E105" s="393"/>
      <c r="F105" s="393"/>
      <c r="G105" s="394"/>
      <c r="H105" s="150">
        <v>309</v>
      </c>
      <c r="I105" s="151">
        <v>2180100</v>
      </c>
      <c r="J105" s="152">
        <v>14</v>
      </c>
      <c r="K105" s="395"/>
      <c r="L105" s="395"/>
      <c r="M105" s="395"/>
      <c r="N105" s="147">
        <v>86.6</v>
      </c>
      <c r="O105" s="153">
        <v>86.6</v>
      </c>
      <c r="P105" s="148">
        <v>0</v>
      </c>
      <c r="Q105" s="153">
        <v>0</v>
      </c>
      <c r="R105" s="147">
        <v>0</v>
      </c>
      <c r="S105" s="153">
        <v>0</v>
      </c>
      <c r="T105" s="147">
        <v>0</v>
      </c>
      <c r="U105" s="153">
        <v>0</v>
      </c>
      <c r="V105" s="147">
        <v>86.6</v>
      </c>
      <c r="W105" s="154">
        <v>86.6</v>
      </c>
      <c r="X105" s="141"/>
    </row>
    <row r="106" spans="1:24" ht="95.25" customHeight="1">
      <c r="A106" s="133"/>
      <c r="B106" s="393" t="s">
        <v>482</v>
      </c>
      <c r="C106" s="393"/>
      <c r="D106" s="393"/>
      <c r="E106" s="393"/>
      <c r="F106" s="393"/>
      <c r="G106" s="394"/>
      <c r="H106" s="150">
        <v>309</v>
      </c>
      <c r="I106" s="151">
        <v>2180101</v>
      </c>
      <c r="J106" s="152">
        <v>14</v>
      </c>
      <c r="K106" s="395"/>
      <c r="L106" s="395"/>
      <c r="M106" s="395"/>
      <c r="N106" s="147">
        <v>86.6</v>
      </c>
      <c r="O106" s="153">
        <v>86.6</v>
      </c>
      <c r="P106" s="148">
        <v>0</v>
      </c>
      <c r="Q106" s="153">
        <v>0</v>
      </c>
      <c r="R106" s="147">
        <v>0</v>
      </c>
      <c r="S106" s="153">
        <v>0</v>
      </c>
      <c r="T106" s="147">
        <v>0</v>
      </c>
      <c r="U106" s="153">
        <v>0</v>
      </c>
      <c r="V106" s="147">
        <v>86.6</v>
      </c>
      <c r="W106" s="154">
        <v>86.6</v>
      </c>
      <c r="X106" s="141"/>
    </row>
    <row r="107" spans="1:24" ht="21.75" customHeight="1">
      <c r="A107" s="133"/>
      <c r="B107" s="393" t="s">
        <v>476</v>
      </c>
      <c r="C107" s="393"/>
      <c r="D107" s="393"/>
      <c r="E107" s="393"/>
      <c r="F107" s="393"/>
      <c r="G107" s="394"/>
      <c r="H107" s="150">
        <v>309</v>
      </c>
      <c r="I107" s="151">
        <v>7950000</v>
      </c>
      <c r="J107" s="152">
        <v>500</v>
      </c>
      <c r="K107" s="395"/>
      <c r="L107" s="395"/>
      <c r="M107" s="395"/>
      <c r="N107" s="147">
        <v>5236.8</v>
      </c>
      <c r="O107" s="153">
        <v>5236.8</v>
      </c>
      <c r="P107" s="148">
        <v>1559.5</v>
      </c>
      <c r="Q107" s="153">
        <v>1559.5</v>
      </c>
      <c r="R107" s="147">
        <v>24.8</v>
      </c>
      <c r="S107" s="153">
        <v>24.8</v>
      </c>
      <c r="T107" s="147">
        <v>56.9</v>
      </c>
      <c r="U107" s="153">
        <v>56.9</v>
      </c>
      <c r="V107" s="147">
        <v>6878</v>
      </c>
      <c r="W107" s="154">
        <v>6878</v>
      </c>
      <c r="X107" s="141"/>
    </row>
    <row r="108" spans="1:24" ht="82.5" customHeight="1">
      <c r="A108" s="133"/>
      <c r="B108" s="393" t="s">
        <v>483</v>
      </c>
      <c r="C108" s="393"/>
      <c r="D108" s="393"/>
      <c r="E108" s="393"/>
      <c r="F108" s="393"/>
      <c r="G108" s="394"/>
      <c r="H108" s="150">
        <v>309</v>
      </c>
      <c r="I108" s="151">
        <v>7950019</v>
      </c>
      <c r="J108" s="152">
        <v>500</v>
      </c>
      <c r="K108" s="395"/>
      <c r="L108" s="395"/>
      <c r="M108" s="395"/>
      <c r="N108" s="147">
        <v>5236.8</v>
      </c>
      <c r="O108" s="153">
        <v>5236.8</v>
      </c>
      <c r="P108" s="148">
        <v>1559.5</v>
      </c>
      <c r="Q108" s="153">
        <v>1559.5</v>
      </c>
      <c r="R108" s="147">
        <v>24.8</v>
      </c>
      <c r="S108" s="153">
        <v>24.8</v>
      </c>
      <c r="T108" s="147">
        <v>56.9</v>
      </c>
      <c r="U108" s="153">
        <v>56.9</v>
      </c>
      <c r="V108" s="147">
        <v>6878</v>
      </c>
      <c r="W108" s="154">
        <v>6878</v>
      </c>
      <c r="X108" s="141"/>
    </row>
    <row r="109" spans="1:24" ht="39.75" customHeight="1">
      <c r="A109" s="133"/>
      <c r="B109" s="401" t="s">
        <v>484</v>
      </c>
      <c r="C109" s="401"/>
      <c r="D109" s="401"/>
      <c r="E109" s="401"/>
      <c r="F109" s="401"/>
      <c r="G109" s="402"/>
      <c r="H109" s="142">
        <v>314</v>
      </c>
      <c r="I109" s="143">
        <v>0</v>
      </c>
      <c r="J109" s="144">
        <v>500</v>
      </c>
      <c r="K109" s="392"/>
      <c r="L109" s="392"/>
      <c r="M109" s="392"/>
      <c r="N109" s="147">
        <v>2059.6</v>
      </c>
      <c r="O109" s="145">
        <v>2059.6</v>
      </c>
      <c r="P109" s="148">
        <v>640</v>
      </c>
      <c r="Q109" s="145">
        <v>640</v>
      </c>
      <c r="R109" s="147">
        <v>345</v>
      </c>
      <c r="S109" s="145">
        <v>345</v>
      </c>
      <c r="T109" s="147">
        <v>65</v>
      </c>
      <c r="U109" s="145">
        <v>65</v>
      </c>
      <c r="V109" s="147">
        <v>3109.6</v>
      </c>
      <c r="W109" s="149">
        <v>3109.6</v>
      </c>
      <c r="X109" s="141"/>
    </row>
    <row r="110" spans="1:24" ht="21.75" customHeight="1">
      <c r="A110" s="133"/>
      <c r="B110" s="393" t="s">
        <v>476</v>
      </c>
      <c r="C110" s="393"/>
      <c r="D110" s="393"/>
      <c r="E110" s="393"/>
      <c r="F110" s="393"/>
      <c r="G110" s="394"/>
      <c r="H110" s="150">
        <v>314</v>
      </c>
      <c r="I110" s="151">
        <v>7950000</v>
      </c>
      <c r="J110" s="152">
        <v>500</v>
      </c>
      <c r="K110" s="395"/>
      <c r="L110" s="395"/>
      <c r="M110" s="395"/>
      <c r="N110" s="147">
        <v>2059.6</v>
      </c>
      <c r="O110" s="153">
        <v>2059.6</v>
      </c>
      <c r="P110" s="148">
        <v>640</v>
      </c>
      <c r="Q110" s="153">
        <v>640</v>
      </c>
      <c r="R110" s="147">
        <v>345</v>
      </c>
      <c r="S110" s="153">
        <v>345</v>
      </c>
      <c r="T110" s="147">
        <v>65</v>
      </c>
      <c r="U110" s="153">
        <v>65</v>
      </c>
      <c r="V110" s="147">
        <v>3109.6</v>
      </c>
      <c r="W110" s="154">
        <v>3109.6</v>
      </c>
      <c r="X110" s="141"/>
    </row>
    <row r="111" spans="1:24" ht="53.25" customHeight="1">
      <c r="A111" s="133"/>
      <c r="B111" s="393" t="s">
        <v>485</v>
      </c>
      <c r="C111" s="393"/>
      <c r="D111" s="393"/>
      <c r="E111" s="393"/>
      <c r="F111" s="393"/>
      <c r="G111" s="394"/>
      <c r="H111" s="150">
        <v>314</v>
      </c>
      <c r="I111" s="151">
        <v>7950013</v>
      </c>
      <c r="J111" s="152">
        <v>500</v>
      </c>
      <c r="K111" s="395"/>
      <c r="L111" s="395"/>
      <c r="M111" s="395"/>
      <c r="N111" s="147">
        <v>2059.6</v>
      </c>
      <c r="O111" s="153">
        <v>2059.6</v>
      </c>
      <c r="P111" s="148">
        <v>640</v>
      </c>
      <c r="Q111" s="153">
        <v>640</v>
      </c>
      <c r="R111" s="147">
        <v>345</v>
      </c>
      <c r="S111" s="153">
        <v>345</v>
      </c>
      <c r="T111" s="147">
        <v>65</v>
      </c>
      <c r="U111" s="153">
        <v>65</v>
      </c>
      <c r="V111" s="147">
        <v>3109.6</v>
      </c>
      <c r="W111" s="154">
        <v>3109.6</v>
      </c>
      <c r="X111" s="141"/>
    </row>
    <row r="112" spans="1:24" ht="19.5" customHeight="1">
      <c r="A112" s="133"/>
      <c r="B112" s="399" t="s">
        <v>486</v>
      </c>
      <c r="C112" s="399"/>
      <c r="D112" s="399"/>
      <c r="E112" s="399"/>
      <c r="F112" s="399"/>
      <c r="G112" s="384"/>
      <c r="H112" s="160">
        <v>400</v>
      </c>
      <c r="I112" s="161">
        <v>0</v>
      </c>
      <c r="J112" s="162">
        <v>6</v>
      </c>
      <c r="K112" s="385"/>
      <c r="L112" s="385"/>
      <c r="M112" s="385"/>
      <c r="N112" s="147">
        <v>5856.4</v>
      </c>
      <c r="O112" s="163">
        <v>5856.4</v>
      </c>
      <c r="P112" s="148">
        <v>11508.5</v>
      </c>
      <c r="Q112" s="163">
        <v>11508.5</v>
      </c>
      <c r="R112" s="147">
        <v>13667.1</v>
      </c>
      <c r="S112" s="163">
        <v>13667.1</v>
      </c>
      <c r="T112" s="147">
        <v>7677.5</v>
      </c>
      <c r="U112" s="163">
        <v>7677.5</v>
      </c>
      <c r="V112" s="147">
        <v>38709.6</v>
      </c>
      <c r="W112" s="164">
        <v>38709.6</v>
      </c>
      <c r="X112" s="141"/>
    </row>
    <row r="113" spans="1:24" ht="19.5" customHeight="1">
      <c r="A113" s="133"/>
      <c r="B113" s="401" t="s">
        <v>487</v>
      </c>
      <c r="C113" s="401"/>
      <c r="D113" s="401"/>
      <c r="E113" s="401"/>
      <c r="F113" s="401"/>
      <c r="G113" s="402"/>
      <c r="H113" s="142">
        <v>408</v>
      </c>
      <c r="I113" s="143">
        <v>0</v>
      </c>
      <c r="J113" s="144">
        <v>6</v>
      </c>
      <c r="K113" s="392"/>
      <c r="L113" s="392"/>
      <c r="M113" s="392"/>
      <c r="N113" s="147">
        <v>5856.4</v>
      </c>
      <c r="O113" s="145">
        <v>5856.4</v>
      </c>
      <c r="P113" s="148">
        <v>11508.5</v>
      </c>
      <c r="Q113" s="145">
        <v>11508.5</v>
      </c>
      <c r="R113" s="147">
        <v>13667.1</v>
      </c>
      <c r="S113" s="145">
        <v>13667.1</v>
      </c>
      <c r="T113" s="147">
        <v>7677.5</v>
      </c>
      <c r="U113" s="145">
        <v>7677.5</v>
      </c>
      <c r="V113" s="147">
        <v>38709.6</v>
      </c>
      <c r="W113" s="149">
        <v>38709.6</v>
      </c>
      <c r="X113" s="141"/>
    </row>
    <row r="114" spans="1:24" ht="19.5" customHeight="1">
      <c r="A114" s="133"/>
      <c r="B114" s="393" t="s">
        <v>488</v>
      </c>
      <c r="C114" s="393"/>
      <c r="D114" s="393"/>
      <c r="E114" s="393"/>
      <c r="F114" s="393"/>
      <c r="G114" s="394"/>
      <c r="H114" s="150">
        <v>408</v>
      </c>
      <c r="I114" s="151">
        <v>3170000</v>
      </c>
      <c r="J114" s="152">
        <v>6</v>
      </c>
      <c r="K114" s="395"/>
      <c r="L114" s="395"/>
      <c r="M114" s="395"/>
      <c r="N114" s="147">
        <v>5856.4</v>
      </c>
      <c r="O114" s="153">
        <v>5856.4</v>
      </c>
      <c r="P114" s="148">
        <v>11508.5</v>
      </c>
      <c r="Q114" s="153">
        <v>11508.5</v>
      </c>
      <c r="R114" s="147">
        <v>13667.1</v>
      </c>
      <c r="S114" s="153">
        <v>13667.1</v>
      </c>
      <c r="T114" s="147">
        <v>7677.5</v>
      </c>
      <c r="U114" s="153">
        <v>7677.5</v>
      </c>
      <c r="V114" s="147">
        <v>38709.6</v>
      </c>
      <c r="W114" s="154">
        <v>38709.6</v>
      </c>
      <c r="X114" s="141"/>
    </row>
    <row r="115" spans="1:24" ht="32.25" customHeight="1">
      <c r="A115" s="133"/>
      <c r="B115" s="393" t="s">
        <v>489</v>
      </c>
      <c r="C115" s="393"/>
      <c r="D115" s="393"/>
      <c r="E115" s="393"/>
      <c r="F115" s="393"/>
      <c r="G115" s="394"/>
      <c r="H115" s="150">
        <v>408</v>
      </c>
      <c r="I115" s="151">
        <v>3170100</v>
      </c>
      <c r="J115" s="152">
        <v>6</v>
      </c>
      <c r="K115" s="395"/>
      <c r="L115" s="395"/>
      <c r="M115" s="395"/>
      <c r="N115" s="147">
        <v>5856.4</v>
      </c>
      <c r="O115" s="153">
        <v>5856.4</v>
      </c>
      <c r="P115" s="148">
        <v>11508.5</v>
      </c>
      <c r="Q115" s="153">
        <v>11508.5</v>
      </c>
      <c r="R115" s="147">
        <v>13667.1</v>
      </c>
      <c r="S115" s="153">
        <v>13667.1</v>
      </c>
      <c r="T115" s="147">
        <v>7677.5</v>
      </c>
      <c r="U115" s="153">
        <v>7677.5</v>
      </c>
      <c r="V115" s="147">
        <v>38709.6</v>
      </c>
      <c r="W115" s="154">
        <v>38709.6</v>
      </c>
      <c r="X115" s="141"/>
    </row>
    <row r="116" spans="1:24" ht="21.75" customHeight="1">
      <c r="A116" s="133"/>
      <c r="B116" s="393" t="s">
        <v>490</v>
      </c>
      <c r="C116" s="393"/>
      <c r="D116" s="393"/>
      <c r="E116" s="393"/>
      <c r="F116" s="393"/>
      <c r="G116" s="394"/>
      <c r="H116" s="150">
        <v>408</v>
      </c>
      <c r="I116" s="151">
        <v>3170101</v>
      </c>
      <c r="J116" s="152">
        <v>6</v>
      </c>
      <c r="K116" s="395"/>
      <c r="L116" s="395"/>
      <c r="M116" s="395"/>
      <c r="N116" s="147">
        <v>5052.5</v>
      </c>
      <c r="O116" s="153">
        <v>5052.5</v>
      </c>
      <c r="P116" s="148">
        <v>943.1</v>
      </c>
      <c r="Q116" s="153">
        <v>943.1</v>
      </c>
      <c r="R116" s="147">
        <v>4687.4</v>
      </c>
      <c r="S116" s="153">
        <v>4687.4</v>
      </c>
      <c r="T116" s="147">
        <v>5733.7</v>
      </c>
      <c r="U116" s="153">
        <v>5733.7</v>
      </c>
      <c r="V116" s="147">
        <v>16416.8</v>
      </c>
      <c r="W116" s="154">
        <v>16416.8</v>
      </c>
      <c r="X116" s="141"/>
    </row>
    <row r="117" spans="1:24" ht="21.75" customHeight="1">
      <c r="A117" s="133"/>
      <c r="B117" s="393" t="s">
        <v>491</v>
      </c>
      <c r="C117" s="393"/>
      <c r="D117" s="393"/>
      <c r="E117" s="393"/>
      <c r="F117" s="393"/>
      <c r="G117" s="394"/>
      <c r="H117" s="150">
        <v>408</v>
      </c>
      <c r="I117" s="151">
        <v>3170102</v>
      </c>
      <c r="J117" s="152">
        <v>6</v>
      </c>
      <c r="K117" s="395"/>
      <c r="L117" s="395"/>
      <c r="M117" s="395"/>
      <c r="N117" s="147">
        <v>799.5</v>
      </c>
      <c r="O117" s="153">
        <v>799.5</v>
      </c>
      <c r="P117" s="148">
        <v>769.8</v>
      </c>
      <c r="Q117" s="153">
        <v>769.8</v>
      </c>
      <c r="R117" s="147">
        <v>1479.7</v>
      </c>
      <c r="S117" s="153">
        <v>1479.7</v>
      </c>
      <c r="T117" s="147">
        <v>1943.8</v>
      </c>
      <c r="U117" s="153">
        <v>1943.8</v>
      </c>
      <c r="V117" s="147">
        <v>4992.8</v>
      </c>
      <c r="W117" s="154">
        <v>4992.8</v>
      </c>
      <c r="X117" s="141"/>
    </row>
    <row r="118" spans="1:24" ht="37.5" customHeight="1">
      <c r="A118" s="133"/>
      <c r="B118" s="393" t="s">
        <v>492</v>
      </c>
      <c r="C118" s="393"/>
      <c r="D118" s="393"/>
      <c r="E118" s="393"/>
      <c r="F118" s="393"/>
      <c r="G118" s="394"/>
      <c r="H118" s="150">
        <v>408</v>
      </c>
      <c r="I118" s="151">
        <v>3170103</v>
      </c>
      <c r="J118" s="152">
        <v>6</v>
      </c>
      <c r="K118" s="395"/>
      <c r="L118" s="395"/>
      <c r="M118" s="395"/>
      <c r="N118" s="147">
        <v>4.4</v>
      </c>
      <c r="O118" s="153">
        <v>4.4</v>
      </c>
      <c r="P118" s="148">
        <v>9795.6</v>
      </c>
      <c r="Q118" s="153">
        <v>9795.6</v>
      </c>
      <c r="R118" s="147">
        <v>7500</v>
      </c>
      <c r="S118" s="153">
        <v>7500</v>
      </c>
      <c r="T118" s="147">
        <v>0</v>
      </c>
      <c r="U118" s="153">
        <v>0</v>
      </c>
      <c r="V118" s="147">
        <v>17300</v>
      </c>
      <c r="W118" s="154">
        <v>17300</v>
      </c>
      <c r="X118" s="141"/>
    </row>
    <row r="119" spans="1:24" ht="23.25" customHeight="1">
      <c r="A119" s="133"/>
      <c r="B119" s="399" t="s">
        <v>493</v>
      </c>
      <c r="C119" s="399"/>
      <c r="D119" s="399"/>
      <c r="E119" s="399"/>
      <c r="F119" s="399"/>
      <c r="G119" s="384"/>
      <c r="H119" s="160">
        <v>500</v>
      </c>
      <c r="I119" s="161">
        <v>0</v>
      </c>
      <c r="J119" s="162">
        <v>0</v>
      </c>
      <c r="K119" s="385"/>
      <c r="L119" s="385"/>
      <c r="M119" s="385"/>
      <c r="N119" s="147">
        <v>1032747.6</v>
      </c>
      <c r="O119" s="163">
        <v>1032747.6</v>
      </c>
      <c r="P119" s="148">
        <v>576567.5</v>
      </c>
      <c r="Q119" s="163">
        <v>576567.5</v>
      </c>
      <c r="R119" s="147">
        <v>293935.7</v>
      </c>
      <c r="S119" s="163">
        <v>293935.7</v>
      </c>
      <c r="T119" s="147">
        <v>179845.7</v>
      </c>
      <c r="U119" s="163">
        <v>179845.7</v>
      </c>
      <c r="V119" s="147">
        <v>2083096.5</v>
      </c>
      <c r="W119" s="164">
        <v>2083096.5</v>
      </c>
      <c r="X119" s="141"/>
    </row>
    <row r="120" spans="1:24" ht="19.5" customHeight="1">
      <c r="A120" s="133"/>
      <c r="B120" s="401" t="s">
        <v>494</v>
      </c>
      <c r="C120" s="401"/>
      <c r="D120" s="401"/>
      <c r="E120" s="401"/>
      <c r="F120" s="401"/>
      <c r="G120" s="402"/>
      <c r="H120" s="142">
        <v>501</v>
      </c>
      <c r="I120" s="143">
        <v>0</v>
      </c>
      <c r="J120" s="144">
        <v>0</v>
      </c>
      <c r="K120" s="392"/>
      <c r="L120" s="392"/>
      <c r="M120" s="392"/>
      <c r="N120" s="147">
        <v>178857</v>
      </c>
      <c r="O120" s="145">
        <v>178857</v>
      </c>
      <c r="P120" s="148">
        <v>94174.7</v>
      </c>
      <c r="Q120" s="145">
        <v>94174.7</v>
      </c>
      <c r="R120" s="147">
        <v>67539.6</v>
      </c>
      <c r="S120" s="145">
        <v>67539.6</v>
      </c>
      <c r="T120" s="147">
        <v>26588</v>
      </c>
      <c r="U120" s="145">
        <v>26588</v>
      </c>
      <c r="V120" s="147">
        <v>367159.3</v>
      </c>
      <c r="W120" s="149">
        <v>367159.3</v>
      </c>
      <c r="X120" s="141"/>
    </row>
    <row r="121" spans="1:24" ht="42.75" customHeight="1">
      <c r="A121" s="133"/>
      <c r="B121" s="393" t="s">
        <v>471</v>
      </c>
      <c r="C121" s="393"/>
      <c r="D121" s="393"/>
      <c r="E121" s="393"/>
      <c r="F121" s="393"/>
      <c r="G121" s="394"/>
      <c r="H121" s="150">
        <v>501</v>
      </c>
      <c r="I121" s="151">
        <v>1020000</v>
      </c>
      <c r="J121" s="152">
        <v>3</v>
      </c>
      <c r="K121" s="395"/>
      <c r="L121" s="395"/>
      <c r="M121" s="395"/>
      <c r="N121" s="147">
        <v>1000</v>
      </c>
      <c r="O121" s="153">
        <v>1000</v>
      </c>
      <c r="P121" s="148">
        <v>1366.8</v>
      </c>
      <c r="Q121" s="153">
        <v>1366.8</v>
      </c>
      <c r="R121" s="147">
        <v>-419</v>
      </c>
      <c r="S121" s="153">
        <v>-419</v>
      </c>
      <c r="T121" s="147">
        <v>-730</v>
      </c>
      <c r="U121" s="153">
        <v>-730</v>
      </c>
      <c r="V121" s="147">
        <v>1217.8</v>
      </c>
      <c r="W121" s="154">
        <v>1217.8</v>
      </c>
      <c r="X121" s="141"/>
    </row>
    <row r="122" spans="1:24" ht="84.75" customHeight="1">
      <c r="A122" s="133"/>
      <c r="B122" s="393" t="s">
        <v>495</v>
      </c>
      <c r="C122" s="393"/>
      <c r="D122" s="393"/>
      <c r="E122" s="393"/>
      <c r="F122" s="393"/>
      <c r="G122" s="394"/>
      <c r="H122" s="150">
        <v>501</v>
      </c>
      <c r="I122" s="151">
        <v>1020100</v>
      </c>
      <c r="J122" s="152">
        <v>3</v>
      </c>
      <c r="K122" s="395"/>
      <c r="L122" s="395"/>
      <c r="M122" s="395"/>
      <c r="N122" s="147">
        <v>1000</v>
      </c>
      <c r="O122" s="153">
        <v>1000</v>
      </c>
      <c r="P122" s="148">
        <v>1366.8</v>
      </c>
      <c r="Q122" s="153">
        <v>1366.8</v>
      </c>
      <c r="R122" s="147">
        <v>-419</v>
      </c>
      <c r="S122" s="153">
        <v>-419</v>
      </c>
      <c r="T122" s="147">
        <v>-730</v>
      </c>
      <c r="U122" s="153">
        <v>-730</v>
      </c>
      <c r="V122" s="147">
        <v>1217.8</v>
      </c>
      <c r="W122" s="154">
        <v>1217.8</v>
      </c>
      <c r="X122" s="141"/>
    </row>
    <row r="123" spans="1:24" ht="42.75" customHeight="1">
      <c r="A123" s="133"/>
      <c r="B123" s="393" t="s">
        <v>496</v>
      </c>
      <c r="C123" s="393"/>
      <c r="D123" s="393"/>
      <c r="E123" s="393"/>
      <c r="F123" s="393"/>
      <c r="G123" s="394"/>
      <c r="H123" s="150">
        <v>501</v>
      </c>
      <c r="I123" s="151">
        <v>1020102</v>
      </c>
      <c r="J123" s="152">
        <v>3</v>
      </c>
      <c r="K123" s="395"/>
      <c r="L123" s="395"/>
      <c r="M123" s="395"/>
      <c r="N123" s="147">
        <v>1000</v>
      </c>
      <c r="O123" s="153">
        <v>1000</v>
      </c>
      <c r="P123" s="148">
        <v>1366.8</v>
      </c>
      <c r="Q123" s="153">
        <v>1366.8</v>
      </c>
      <c r="R123" s="147">
        <v>-419</v>
      </c>
      <c r="S123" s="153">
        <v>-419</v>
      </c>
      <c r="T123" s="147">
        <v>-730</v>
      </c>
      <c r="U123" s="153">
        <v>-730</v>
      </c>
      <c r="V123" s="147">
        <v>1217.8</v>
      </c>
      <c r="W123" s="154">
        <v>1217.8</v>
      </c>
      <c r="X123" s="141"/>
    </row>
    <row r="124" spans="1:24" ht="19.5" customHeight="1">
      <c r="A124" s="133"/>
      <c r="B124" s="393" t="s">
        <v>497</v>
      </c>
      <c r="C124" s="393"/>
      <c r="D124" s="393"/>
      <c r="E124" s="393"/>
      <c r="F124" s="393"/>
      <c r="G124" s="394"/>
      <c r="H124" s="150">
        <v>501</v>
      </c>
      <c r="I124" s="151">
        <v>3500000</v>
      </c>
      <c r="J124" s="152">
        <v>6</v>
      </c>
      <c r="K124" s="395"/>
      <c r="L124" s="395"/>
      <c r="M124" s="395"/>
      <c r="N124" s="147">
        <v>177857</v>
      </c>
      <c r="O124" s="153">
        <v>177857</v>
      </c>
      <c r="P124" s="148">
        <v>42558</v>
      </c>
      <c r="Q124" s="153">
        <v>42558</v>
      </c>
      <c r="R124" s="147">
        <v>27379.9</v>
      </c>
      <c r="S124" s="153">
        <v>27379.9</v>
      </c>
      <c r="T124" s="147">
        <v>22043.9</v>
      </c>
      <c r="U124" s="153">
        <v>22043.9</v>
      </c>
      <c r="V124" s="147">
        <v>269838.8</v>
      </c>
      <c r="W124" s="154">
        <v>269838.8</v>
      </c>
      <c r="X124" s="141"/>
    </row>
    <row r="125" spans="1:24" ht="53.25" customHeight="1">
      <c r="A125" s="133"/>
      <c r="B125" s="393" t="s">
        <v>498</v>
      </c>
      <c r="C125" s="393"/>
      <c r="D125" s="393"/>
      <c r="E125" s="393"/>
      <c r="F125" s="393"/>
      <c r="G125" s="394"/>
      <c r="H125" s="150">
        <v>501</v>
      </c>
      <c r="I125" s="151">
        <v>3500100</v>
      </c>
      <c r="J125" s="152">
        <v>6</v>
      </c>
      <c r="K125" s="395"/>
      <c r="L125" s="395"/>
      <c r="M125" s="395"/>
      <c r="N125" s="147">
        <v>177653.1</v>
      </c>
      <c r="O125" s="153">
        <v>177653.1</v>
      </c>
      <c r="P125" s="148">
        <v>42558</v>
      </c>
      <c r="Q125" s="153">
        <v>42558</v>
      </c>
      <c r="R125" s="147">
        <v>27379.9</v>
      </c>
      <c r="S125" s="153">
        <v>27379.9</v>
      </c>
      <c r="T125" s="147">
        <v>22043.9</v>
      </c>
      <c r="U125" s="153">
        <v>22043.9</v>
      </c>
      <c r="V125" s="147">
        <v>269634.9</v>
      </c>
      <c r="W125" s="154">
        <v>269634.9</v>
      </c>
      <c r="X125" s="141"/>
    </row>
    <row r="126" spans="1:24" ht="32.25" customHeight="1">
      <c r="A126" s="133"/>
      <c r="B126" s="393" t="s">
        <v>499</v>
      </c>
      <c r="C126" s="393"/>
      <c r="D126" s="393"/>
      <c r="E126" s="393"/>
      <c r="F126" s="393"/>
      <c r="G126" s="394"/>
      <c r="H126" s="150">
        <v>501</v>
      </c>
      <c r="I126" s="151">
        <v>3500102</v>
      </c>
      <c r="J126" s="152">
        <v>6</v>
      </c>
      <c r="K126" s="395"/>
      <c r="L126" s="395"/>
      <c r="M126" s="395"/>
      <c r="N126" s="147">
        <v>0</v>
      </c>
      <c r="O126" s="153">
        <v>0</v>
      </c>
      <c r="P126" s="148">
        <v>0</v>
      </c>
      <c r="Q126" s="153">
        <v>0</v>
      </c>
      <c r="R126" s="147">
        <v>2317.6</v>
      </c>
      <c r="S126" s="153">
        <v>2317.6</v>
      </c>
      <c r="T126" s="147">
        <v>0</v>
      </c>
      <c r="U126" s="153">
        <v>0</v>
      </c>
      <c r="V126" s="147">
        <v>2317.6</v>
      </c>
      <c r="W126" s="154">
        <v>2317.6</v>
      </c>
      <c r="X126" s="141"/>
    </row>
    <row r="127" spans="1:24" ht="70.5" customHeight="1">
      <c r="A127" s="133"/>
      <c r="B127" s="393" t="s">
        <v>500</v>
      </c>
      <c r="C127" s="393"/>
      <c r="D127" s="393"/>
      <c r="E127" s="393"/>
      <c r="F127" s="393"/>
      <c r="G127" s="394"/>
      <c r="H127" s="150">
        <v>501</v>
      </c>
      <c r="I127" s="151">
        <v>3500103</v>
      </c>
      <c r="J127" s="152">
        <v>500</v>
      </c>
      <c r="K127" s="395"/>
      <c r="L127" s="395"/>
      <c r="M127" s="395"/>
      <c r="N127" s="147">
        <v>140541</v>
      </c>
      <c r="O127" s="153">
        <v>140541</v>
      </c>
      <c r="P127" s="148">
        <v>18983</v>
      </c>
      <c r="Q127" s="153">
        <v>18983</v>
      </c>
      <c r="R127" s="147">
        <v>0</v>
      </c>
      <c r="S127" s="153">
        <v>0</v>
      </c>
      <c r="T127" s="147">
        <v>0</v>
      </c>
      <c r="U127" s="153">
        <v>0</v>
      </c>
      <c r="V127" s="147">
        <v>159524</v>
      </c>
      <c r="W127" s="154">
        <v>159524</v>
      </c>
      <c r="X127" s="141"/>
    </row>
    <row r="128" spans="1:24" ht="45" customHeight="1">
      <c r="A128" s="133"/>
      <c r="B128" s="393" t="s">
        <v>501</v>
      </c>
      <c r="C128" s="393"/>
      <c r="D128" s="393"/>
      <c r="E128" s="393"/>
      <c r="F128" s="393"/>
      <c r="G128" s="394"/>
      <c r="H128" s="150">
        <v>501</v>
      </c>
      <c r="I128" s="151">
        <v>3500200</v>
      </c>
      <c r="J128" s="152">
        <v>6</v>
      </c>
      <c r="K128" s="395"/>
      <c r="L128" s="395"/>
      <c r="M128" s="395"/>
      <c r="N128" s="147">
        <v>203.9</v>
      </c>
      <c r="O128" s="153">
        <v>203.9</v>
      </c>
      <c r="P128" s="148">
        <v>0</v>
      </c>
      <c r="Q128" s="153">
        <v>0</v>
      </c>
      <c r="R128" s="147">
        <v>0</v>
      </c>
      <c r="S128" s="153">
        <v>0</v>
      </c>
      <c r="T128" s="147">
        <v>0</v>
      </c>
      <c r="U128" s="153">
        <v>0</v>
      </c>
      <c r="V128" s="147">
        <v>203.9</v>
      </c>
      <c r="W128" s="154">
        <v>203.9</v>
      </c>
      <c r="X128" s="141"/>
    </row>
    <row r="129" spans="1:24" ht="48.75" customHeight="1">
      <c r="A129" s="133"/>
      <c r="B129" s="393" t="s">
        <v>502</v>
      </c>
      <c r="C129" s="393"/>
      <c r="D129" s="393"/>
      <c r="E129" s="393"/>
      <c r="F129" s="393"/>
      <c r="G129" s="394"/>
      <c r="H129" s="150">
        <v>501</v>
      </c>
      <c r="I129" s="151">
        <v>3500201</v>
      </c>
      <c r="J129" s="152">
        <v>6</v>
      </c>
      <c r="K129" s="395"/>
      <c r="L129" s="395"/>
      <c r="M129" s="395"/>
      <c r="N129" s="147">
        <v>203.9</v>
      </c>
      <c r="O129" s="153">
        <v>203.9</v>
      </c>
      <c r="P129" s="148">
        <v>0</v>
      </c>
      <c r="Q129" s="153">
        <v>0</v>
      </c>
      <c r="R129" s="147">
        <v>0</v>
      </c>
      <c r="S129" s="153">
        <v>0</v>
      </c>
      <c r="T129" s="147">
        <v>0</v>
      </c>
      <c r="U129" s="153">
        <v>0</v>
      </c>
      <c r="V129" s="147">
        <v>203.9</v>
      </c>
      <c r="W129" s="154">
        <v>203.9</v>
      </c>
      <c r="X129" s="141"/>
    </row>
    <row r="130" spans="1:24" ht="133.5" customHeight="1">
      <c r="A130" s="133"/>
      <c r="B130" s="393" t="s">
        <v>503</v>
      </c>
      <c r="C130" s="393"/>
      <c r="D130" s="393"/>
      <c r="E130" s="393"/>
      <c r="F130" s="393"/>
      <c r="G130" s="394"/>
      <c r="H130" s="150">
        <v>501</v>
      </c>
      <c r="I130" s="151">
        <v>5210000</v>
      </c>
      <c r="J130" s="152">
        <v>6</v>
      </c>
      <c r="K130" s="395"/>
      <c r="L130" s="395"/>
      <c r="M130" s="395"/>
      <c r="N130" s="147">
        <v>0</v>
      </c>
      <c r="O130" s="153">
        <v>0</v>
      </c>
      <c r="P130" s="148">
        <v>29153.5</v>
      </c>
      <c r="Q130" s="153">
        <v>29153.5</v>
      </c>
      <c r="R130" s="147">
        <v>32773.5</v>
      </c>
      <c r="S130" s="153">
        <v>32773.5</v>
      </c>
      <c r="T130" s="147">
        <v>5274.1</v>
      </c>
      <c r="U130" s="153">
        <v>5274.1</v>
      </c>
      <c r="V130" s="147">
        <v>67201.1</v>
      </c>
      <c r="W130" s="154">
        <v>67201.1</v>
      </c>
      <c r="X130" s="141"/>
    </row>
    <row r="131" spans="1:24" ht="63.75" customHeight="1">
      <c r="A131" s="133"/>
      <c r="B131" s="393" t="s">
        <v>504</v>
      </c>
      <c r="C131" s="393"/>
      <c r="D131" s="393"/>
      <c r="E131" s="393"/>
      <c r="F131" s="393"/>
      <c r="G131" s="394"/>
      <c r="H131" s="150">
        <v>501</v>
      </c>
      <c r="I131" s="151">
        <v>5210100</v>
      </c>
      <c r="J131" s="152">
        <v>6</v>
      </c>
      <c r="K131" s="395"/>
      <c r="L131" s="395"/>
      <c r="M131" s="395"/>
      <c r="N131" s="147">
        <v>0</v>
      </c>
      <c r="O131" s="153">
        <v>0</v>
      </c>
      <c r="P131" s="148">
        <v>29153.5</v>
      </c>
      <c r="Q131" s="153">
        <v>29153.5</v>
      </c>
      <c r="R131" s="147">
        <v>32563.5</v>
      </c>
      <c r="S131" s="153">
        <v>32563.5</v>
      </c>
      <c r="T131" s="147">
        <v>5274.1</v>
      </c>
      <c r="U131" s="153">
        <v>5274.1</v>
      </c>
      <c r="V131" s="147">
        <v>66991.1</v>
      </c>
      <c r="W131" s="154">
        <v>66991.1</v>
      </c>
      <c r="X131" s="141"/>
    </row>
    <row r="132" spans="1:24" ht="60" customHeight="1">
      <c r="A132" s="133"/>
      <c r="B132" s="393" t="s">
        <v>504</v>
      </c>
      <c r="C132" s="393"/>
      <c r="D132" s="393"/>
      <c r="E132" s="393"/>
      <c r="F132" s="393"/>
      <c r="G132" s="394"/>
      <c r="H132" s="150">
        <v>501</v>
      </c>
      <c r="I132" s="151">
        <v>5210107</v>
      </c>
      <c r="J132" s="152">
        <v>6</v>
      </c>
      <c r="K132" s="395"/>
      <c r="L132" s="395"/>
      <c r="M132" s="395"/>
      <c r="N132" s="147">
        <v>0</v>
      </c>
      <c r="O132" s="153">
        <v>0</v>
      </c>
      <c r="P132" s="148">
        <v>29153.5</v>
      </c>
      <c r="Q132" s="153">
        <v>29153.5</v>
      </c>
      <c r="R132" s="147">
        <v>32563.5</v>
      </c>
      <c r="S132" s="153">
        <v>32563.5</v>
      </c>
      <c r="T132" s="147">
        <v>5274.1</v>
      </c>
      <c r="U132" s="153">
        <v>5274.1</v>
      </c>
      <c r="V132" s="147">
        <v>66991.1</v>
      </c>
      <c r="W132" s="154">
        <v>66991.1</v>
      </c>
      <c r="X132" s="141"/>
    </row>
    <row r="133" spans="1:24" ht="68.25" customHeight="1">
      <c r="A133" s="133"/>
      <c r="B133" s="393" t="s">
        <v>505</v>
      </c>
      <c r="C133" s="393"/>
      <c r="D133" s="393"/>
      <c r="E133" s="393"/>
      <c r="F133" s="393"/>
      <c r="G133" s="394"/>
      <c r="H133" s="150">
        <v>501</v>
      </c>
      <c r="I133" s="151">
        <v>5210300</v>
      </c>
      <c r="J133" s="152">
        <v>6</v>
      </c>
      <c r="K133" s="395"/>
      <c r="L133" s="395"/>
      <c r="M133" s="395"/>
      <c r="N133" s="147">
        <v>0</v>
      </c>
      <c r="O133" s="153">
        <v>0</v>
      </c>
      <c r="P133" s="148">
        <v>0</v>
      </c>
      <c r="Q133" s="153">
        <v>0</v>
      </c>
      <c r="R133" s="147">
        <v>210</v>
      </c>
      <c r="S133" s="153">
        <v>210</v>
      </c>
      <c r="T133" s="147">
        <v>0</v>
      </c>
      <c r="U133" s="153">
        <v>0</v>
      </c>
      <c r="V133" s="147">
        <v>210</v>
      </c>
      <c r="W133" s="154">
        <v>210</v>
      </c>
      <c r="X133" s="141"/>
    </row>
    <row r="134" spans="1:24" ht="68.25" customHeight="1">
      <c r="A134" s="133"/>
      <c r="B134" s="393" t="s">
        <v>505</v>
      </c>
      <c r="C134" s="393"/>
      <c r="D134" s="393"/>
      <c r="E134" s="393"/>
      <c r="F134" s="393"/>
      <c r="G134" s="394"/>
      <c r="H134" s="150">
        <v>501</v>
      </c>
      <c r="I134" s="151">
        <v>5210318</v>
      </c>
      <c r="J134" s="152">
        <v>6</v>
      </c>
      <c r="K134" s="395"/>
      <c r="L134" s="395"/>
      <c r="M134" s="395"/>
      <c r="N134" s="147">
        <v>0</v>
      </c>
      <c r="O134" s="153">
        <v>0</v>
      </c>
      <c r="P134" s="148">
        <v>0</v>
      </c>
      <c r="Q134" s="153">
        <v>0</v>
      </c>
      <c r="R134" s="147">
        <v>210</v>
      </c>
      <c r="S134" s="153">
        <v>210</v>
      </c>
      <c r="T134" s="147">
        <v>0</v>
      </c>
      <c r="U134" s="153">
        <v>0</v>
      </c>
      <c r="V134" s="147">
        <v>210</v>
      </c>
      <c r="W134" s="154">
        <v>210</v>
      </c>
      <c r="X134" s="141"/>
    </row>
    <row r="135" spans="1:24" ht="21.75" customHeight="1">
      <c r="A135" s="133"/>
      <c r="B135" s="393" t="s">
        <v>506</v>
      </c>
      <c r="C135" s="393"/>
      <c r="D135" s="393"/>
      <c r="E135" s="393"/>
      <c r="F135" s="393"/>
      <c r="G135" s="394"/>
      <c r="H135" s="150">
        <v>501</v>
      </c>
      <c r="I135" s="151">
        <v>5220000</v>
      </c>
      <c r="J135" s="152">
        <v>0</v>
      </c>
      <c r="K135" s="395"/>
      <c r="L135" s="395"/>
      <c r="M135" s="395"/>
      <c r="N135" s="147">
        <v>0</v>
      </c>
      <c r="O135" s="153">
        <v>0</v>
      </c>
      <c r="P135" s="148">
        <v>21096.4</v>
      </c>
      <c r="Q135" s="153">
        <v>21096.4</v>
      </c>
      <c r="R135" s="147">
        <v>7805.2</v>
      </c>
      <c r="S135" s="153">
        <v>7805.2</v>
      </c>
      <c r="T135" s="147">
        <v>0</v>
      </c>
      <c r="U135" s="153">
        <v>0</v>
      </c>
      <c r="V135" s="147">
        <v>28901.6</v>
      </c>
      <c r="W135" s="154">
        <v>28901.6</v>
      </c>
      <c r="X135" s="141"/>
    </row>
    <row r="136" spans="1:24" ht="32.25" customHeight="1">
      <c r="A136" s="133"/>
      <c r="B136" s="393" t="s">
        <v>507</v>
      </c>
      <c r="C136" s="393"/>
      <c r="D136" s="393"/>
      <c r="E136" s="393"/>
      <c r="F136" s="393"/>
      <c r="G136" s="394"/>
      <c r="H136" s="150">
        <v>501</v>
      </c>
      <c r="I136" s="151">
        <v>5226000</v>
      </c>
      <c r="J136" s="152">
        <v>0</v>
      </c>
      <c r="K136" s="395"/>
      <c r="L136" s="395"/>
      <c r="M136" s="395"/>
      <c r="N136" s="147">
        <v>0</v>
      </c>
      <c r="O136" s="153">
        <v>0</v>
      </c>
      <c r="P136" s="148">
        <v>21096.4</v>
      </c>
      <c r="Q136" s="153">
        <v>21096.4</v>
      </c>
      <c r="R136" s="147">
        <v>7805.2</v>
      </c>
      <c r="S136" s="153">
        <v>7805.2</v>
      </c>
      <c r="T136" s="147">
        <v>0</v>
      </c>
      <c r="U136" s="153">
        <v>0</v>
      </c>
      <c r="V136" s="147">
        <v>28901.6</v>
      </c>
      <c r="W136" s="154">
        <v>28901.6</v>
      </c>
      <c r="X136" s="141"/>
    </row>
    <row r="137" spans="1:24" ht="19.5" customHeight="1">
      <c r="A137" s="133"/>
      <c r="B137" s="401" t="s">
        <v>508</v>
      </c>
      <c r="C137" s="401"/>
      <c r="D137" s="401"/>
      <c r="E137" s="401"/>
      <c r="F137" s="401"/>
      <c r="G137" s="402"/>
      <c r="H137" s="142">
        <v>502</v>
      </c>
      <c r="I137" s="143">
        <v>0</v>
      </c>
      <c r="J137" s="144">
        <v>0</v>
      </c>
      <c r="K137" s="392"/>
      <c r="L137" s="392"/>
      <c r="M137" s="392"/>
      <c r="N137" s="147">
        <v>677315.2</v>
      </c>
      <c r="O137" s="145">
        <v>677315.2</v>
      </c>
      <c r="P137" s="148">
        <v>298469.5</v>
      </c>
      <c r="Q137" s="145">
        <v>298469.5</v>
      </c>
      <c r="R137" s="147">
        <v>66080.1</v>
      </c>
      <c r="S137" s="145">
        <v>66080.1</v>
      </c>
      <c r="T137" s="147">
        <v>45806.5</v>
      </c>
      <c r="U137" s="145">
        <v>45806.5</v>
      </c>
      <c r="V137" s="147">
        <v>1087671.3</v>
      </c>
      <c r="W137" s="149">
        <v>1087671.3</v>
      </c>
      <c r="X137" s="141"/>
    </row>
    <row r="138" spans="1:24" ht="42.75" customHeight="1">
      <c r="A138" s="133"/>
      <c r="B138" s="393" t="s">
        <v>471</v>
      </c>
      <c r="C138" s="393"/>
      <c r="D138" s="393"/>
      <c r="E138" s="393"/>
      <c r="F138" s="393"/>
      <c r="G138" s="394"/>
      <c r="H138" s="150">
        <v>502</v>
      </c>
      <c r="I138" s="151">
        <v>1020000</v>
      </c>
      <c r="J138" s="152">
        <v>3</v>
      </c>
      <c r="K138" s="395"/>
      <c r="L138" s="395"/>
      <c r="M138" s="395"/>
      <c r="N138" s="147">
        <v>0</v>
      </c>
      <c r="O138" s="153">
        <v>0</v>
      </c>
      <c r="P138" s="148">
        <v>4000</v>
      </c>
      <c r="Q138" s="153">
        <v>4000</v>
      </c>
      <c r="R138" s="147">
        <v>2000</v>
      </c>
      <c r="S138" s="153">
        <v>2000</v>
      </c>
      <c r="T138" s="147">
        <v>2000</v>
      </c>
      <c r="U138" s="153">
        <v>2000</v>
      </c>
      <c r="V138" s="147">
        <v>8000</v>
      </c>
      <c r="W138" s="154">
        <v>8000</v>
      </c>
      <c r="X138" s="141"/>
    </row>
    <row r="139" spans="1:24" ht="84.75" customHeight="1">
      <c r="A139" s="133"/>
      <c r="B139" s="393" t="s">
        <v>495</v>
      </c>
      <c r="C139" s="393"/>
      <c r="D139" s="393"/>
      <c r="E139" s="393"/>
      <c r="F139" s="393"/>
      <c r="G139" s="394"/>
      <c r="H139" s="150">
        <v>502</v>
      </c>
      <c r="I139" s="151">
        <v>1020100</v>
      </c>
      <c r="J139" s="152">
        <v>3</v>
      </c>
      <c r="K139" s="395"/>
      <c r="L139" s="395"/>
      <c r="M139" s="395"/>
      <c r="N139" s="147">
        <v>0</v>
      </c>
      <c r="O139" s="153">
        <v>0</v>
      </c>
      <c r="P139" s="148">
        <v>4000</v>
      </c>
      <c r="Q139" s="153">
        <v>4000</v>
      </c>
      <c r="R139" s="147">
        <v>2000</v>
      </c>
      <c r="S139" s="153">
        <v>2000</v>
      </c>
      <c r="T139" s="147">
        <v>2000</v>
      </c>
      <c r="U139" s="153">
        <v>2000</v>
      </c>
      <c r="V139" s="147">
        <v>8000</v>
      </c>
      <c r="W139" s="154">
        <v>8000</v>
      </c>
      <c r="X139" s="141"/>
    </row>
    <row r="140" spans="1:24" ht="42.75" customHeight="1">
      <c r="A140" s="133"/>
      <c r="B140" s="393" t="s">
        <v>496</v>
      </c>
      <c r="C140" s="393"/>
      <c r="D140" s="393"/>
      <c r="E140" s="393"/>
      <c r="F140" s="393"/>
      <c r="G140" s="394"/>
      <c r="H140" s="150">
        <v>502</v>
      </c>
      <c r="I140" s="151">
        <v>1020102</v>
      </c>
      <c r="J140" s="152">
        <v>3</v>
      </c>
      <c r="K140" s="395"/>
      <c r="L140" s="395"/>
      <c r="M140" s="395"/>
      <c r="N140" s="147">
        <v>0</v>
      </c>
      <c r="O140" s="153">
        <v>0</v>
      </c>
      <c r="P140" s="148">
        <v>4000</v>
      </c>
      <c r="Q140" s="153">
        <v>4000</v>
      </c>
      <c r="R140" s="147">
        <v>2000</v>
      </c>
      <c r="S140" s="153">
        <v>2000</v>
      </c>
      <c r="T140" s="147">
        <v>2000</v>
      </c>
      <c r="U140" s="153">
        <v>2000</v>
      </c>
      <c r="V140" s="147">
        <v>8000</v>
      </c>
      <c r="W140" s="154">
        <v>8000</v>
      </c>
      <c r="X140" s="141"/>
    </row>
    <row r="141" spans="1:24" ht="32.25" customHeight="1">
      <c r="A141" s="133"/>
      <c r="B141" s="393" t="s">
        <v>509</v>
      </c>
      <c r="C141" s="393"/>
      <c r="D141" s="393"/>
      <c r="E141" s="393"/>
      <c r="F141" s="393"/>
      <c r="G141" s="394"/>
      <c r="H141" s="150">
        <v>502</v>
      </c>
      <c r="I141" s="151">
        <v>1040000</v>
      </c>
      <c r="J141" s="152">
        <v>3</v>
      </c>
      <c r="K141" s="395"/>
      <c r="L141" s="395"/>
      <c r="M141" s="395"/>
      <c r="N141" s="147">
        <v>32180</v>
      </c>
      <c r="O141" s="153">
        <v>32180</v>
      </c>
      <c r="P141" s="148">
        <v>102798.3</v>
      </c>
      <c r="Q141" s="153">
        <v>102798.3</v>
      </c>
      <c r="R141" s="147">
        <v>57771.1</v>
      </c>
      <c r="S141" s="153">
        <v>57771.1</v>
      </c>
      <c r="T141" s="147">
        <v>39018</v>
      </c>
      <c r="U141" s="153">
        <v>39018</v>
      </c>
      <c r="V141" s="147">
        <v>231767.4</v>
      </c>
      <c r="W141" s="154">
        <v>231767.4</v>
      </c>
      <c r="X141" s="141"/>
    </row>
    <row r="142" spans="1:24" ht="32.25" customHeight="1">
      <c r="A142" s="133"/>
      <c r="B142" s="393" t="s">
        <v>510</v>
      </c>
      <c r="C142" s="393"/>
      <c r="D142" s="393"/>
      <c r="E142" s="393"/>
      <c r="F142" s="393"/>
      <c r="G142" s="394"/>
      <c r="H142" s="150">
        <v>502</v>
      </c>
      <c r="I142" s="151">
        <v>1040300</v>
      </c>
      <c r="J142" s="152">
        <v>3</v>
      </c>
      <c r="K142" s="395"/>
      <c r="L142" s="395"/>
      <c r="M142" s="395"/>
      <c r="N142" s="147">
        <v>8034.6</v>
      </c>
      <c r="O142" s="153">
        <v>8034.6</v>
      </c>
      <c r="P142" s="148">
        <v>10000</v>
      </c>
      <c r="Q142" s="153">
        <v>10000</v>
      </c>
      <c r="R142" s="147">
        <v>25056.7</v>
      </c>
      <c r="S142" s="153">
        <v>25056.7</v>
      </c>
      <c r="T142" s="147">
        <v>11788</v>
      </c>
      <c r="U142" s="153">
        <v>11788</v>
      </c>
      <c r="V142" s="147">
        <v>54879.3</v>
      </c>
      <c r="W142" s="154">
        <v>54879.3</v>
      </c>
      <c r="X142" s="141"/>
    </row>
    <row r="143" spans="1:24" ht="95.25" customHeight="1">
      <c r="A143" s="133"/>
      <c r="B143" s="393" t="s">
        <v>511</v>
      </c>
      <c r="C143" s="393"/>
      <c r="D143" s="393"/>
      <c r="E143" s="393"/>
      <c r="F143" s="393"/>
      <c r="G143" s="394"/>
      <c r="H143" s="150">
        <v>502</v>
      </c>
      <c r="I143" s="151">
        <v>1040301</v>
      </c>
      <c r="J143" s="152">
        <v>3</v>
      </c>
      <c r="K143" s="395"/>
      <c r="L143" s="395"/>
      <c r="M143" s="395"/>
      <c r="N143" s="147">
        <v>0</v>
      </c>
      <c r="O143" s="153">
        <v>0</v>
      </c>
      <c r="P143" s="148">
        <v>0</v>
      </c>
      <c r="Q143" s="153">
        <v>0</v>
      </c>
      <c r="R143" s="147">
        <v>1726.2</v>
      </c>
      <c r="S143" s="153">
        <v>1726.2</v>
      </c>
      <c r="T143" s="147">
        <v>0</v>
      </c>
      <c r="U143" s="153">
        <v>0</v>
      </c>
      <c r="V143" s="147">
        <v>1726.2</v>
      </c>
      <c r="W143" s="154">
        <v>1726.2</v>
      </c>
      <c r="X143" s="141"/>
    </row>
    <row r="144" spans="1:24" ht="32.25" customHeight="1">
      <c r="A144" s="133"/>
      <c r="B144" s="393" t="s">
        <v>512</v>
      </c>
      <c r="C144" s="393"/>
      <c r="D144" s="393"/>
      <c r="E144" s="393"/>
      <c r="F144" s="393"/>
      <c r="G144" s="394"/>
      <c r="H144" s="150">
        <v>502</v>
      </c>
      <c r="I144" s="151">
        <v>1040303</v>
      </c>
      <c r="J144" s="152">
        <v>3</v>
      </c>
      <c r="K144" s="395"/>
      <c r="L144" s="395"/>
      <c r="M144" s="395"/>
      <c r="N144" s="147">
        <v>0</v>
      </c>
      <c r="O144" s="153">
        <v>0</v>
      </c>
      <c r="P144" s="148">
        <v>0</v>
      </c>
      <c r="Q144" s="153">
        <v>0</v>
      </c>
      <c r="R144" s="147">
        <v>1565.5</v>
      </c>
      <c r="S144" s="153">
        <v>1565.5</v>
      </c>
      <c r="T144" s="147">
        <v>730</v>
      </c>
      <c r="U144" s="153">
        <v>730</v>
      </c>
      <c r="V144" s="147">
        <v>2295.5</v>
      </c>
      <c r="W144" s="154">
        <v>2295.5</v>
      </c>
      <c r="X144" s="141"/>
    </row>
    <row r="145" spans="1:24" ht="95.25" customHeight="1">
      <c r="A145" s="133"/>
      <c r="B145" s="393" t="s">
        <v>513</v>
      </c>
      <c r="C145" s="393"/>
      <c r="D145" s="393"/>
      <c r="E145" s="393"/>
      <c r="F145" s="393"/>
      <c r="G145" s="394"/>
      <c r="H145" s="150">
        <v>502</v>
      </c>
      <c r="I145" s="151">
        <v>1040400</v>
      </c>
      <c r="J145" s="152">
        <v>3</v>
      </c>
      <c r="K145" s="395"/>
      <c r="L145" s="395"/>
      <c r="M145" s="395"/>
      <c r="N145" s="147">
        <v>22046.8</v>
      </c>
      <c r="O145" s="153">
        <v>22046.8</v>
      </c>
      <c r="P145" s="148">
        <v>88461.3</v>
      </c>
      <c r="Q145" s="153">
        <v>88461.3</v>
      </c>
      <c r="R145" s="147">
        <v>26350</v>
      </c>
      <c r="S145" s="153">
        <v>26350</v>
      </c>
      <c r="T145" s="147">
        <v>22830</v>
      </c>
      <c r="U145" s="153">
        <v>22830</v>
      </c>
      <c r="V145" s="147">
        <v>159688.1</v>
      </c>
      <c r="W145" s="154">
        <v>159688.1</v>
      </c>
      <c r="X145" s="141"/>
    </row>
    <row r="146" spans="1:24" ht="53.25" customHeight="1">
      <c r="A146" s="133"/>
      <c r="B146" s="393" t="s">
        <v>514</v>
      </c>
      <c r="C146" s="393"/>
      <c r="D146" s="393"/>
      <c r="E146" s="393"/>
      <c r="F146" s="393"/>
      <c r="G146" s="394"/>
      <c r="H146" s="150">
        <v>502</v>
      </c>
      <c r="I146" s="151">
        <v>1040500</v>
      </c>
      <c r="J146" s="152">
        <v>3</v>
      </c>
      <c r="K146" s="395"/>
      <c r="L146" s="395"/>
      <c r="M146" s="395"/>
      <c r="N146" s="147">
        <v>2098.6</v>
      </c>
      <c r="O146" s="153">
        <v>2098.6</v>
      </c>
      <c r="P146" s="148">
        <v>4337</v>
      </c>
      <c r="Q146" s="153">
        <v>4337</v>
      </c>
      <c r="R146" s="147">
        <v>6364.4</v>
      </c>
      <c r="S146" s="153">
        <v>6364.4</v>
      </c>
      <c r="T146" s="147">
        <v>4400</v>
      </c>
      <c r="U146" s="153">
        <v>4400</v>
      </c>
      <c r="V146" s="147">
        <v>17200</v>
      </c>
      <c r="W146" s="154">
        <v>17200</v>
      </c>
      <c r="X146" s="141"/>
    </row>
    <row r="147" spans="1:24" ht="21.75" customHeight="1">
      <c r="A147" s="133"/>
      <c r="B147" s="393" t="s">
        <v>515</v>
      </c>
      <c r="C147" s="393"/>
      <c r="D147" s="393"/>
      <c r="E147" s="393"/>
      <c r="F147" s="393"/>
      <c r="G147" s="394"/>
      <c r="H147" s="150">
        <v>502</v>
      </c>
      <c r="I147" s="151">
        <v>3510000</v>
      </c>
      <c r="J147" s="152">
        <v>6</v>
      </c>
      <c r="K147" s="395"/>
      <c r="L147" s="395"/>
      <c r="M147" s="395"/>
      <c r="N147" s="147">
        <v>645135.2</v>
      </c>
      <c r="O147" s="153">
        <v>645135.2</v>
      </c>
      <c r="P147" s="148">
        <v>191461.2</v>
      </c>
      <c r="Q147" s="153">
        <v>191461.2</v>
      </c>
      <c r="R147" s="147">
        <v>6019</v>
      </c>
      <c r="S147" s="153">
        <v>6019</v>
      </c>
      <c r="T147" s="147">
        <v>4588.5</v>
      </c>
      <c r="U147" s="153">
        <v>4588.5</v>
      </c>
      <c r="V147" s="147">
        <v>847203.9</v>
      </c>
      <c r="W147" s="154">
        <v>847203.9</v>
      </c>
      <c r="X147" s="141"/>
    </row>
    <row r="148" spans="1:24" ht="63.75" customHeight="1">
      <c r="A148" s="133"/>
      <c r="B148" s="393" t="s">
        <v>516</v>
      </c>
      <c r="C148" s="393"/>
      <c r="D148" s="393"/>
      <c r="E148" s="393"/>
      <c r="F148" s="393"/>
      <c r="G148" s="394"/>
      <c r="H148" s="150">
        <v>502</v>
      </c>
      <c r="I148" s="151">
        <v>3510200</v>
      </c>
      <c r="J148" s="152">
        <v>6</v>
      </c>
      <c r="K148" s="395"/>
      <c r="L148" s="395"/>
      <c r="M148" s="395"/>
      <c r="N148" s="147">
        <v>597164.2</v>
      </c>
      <c r="O148" s="153">
        <v>597164.2</v>
      </c>
      <c r="P148" s="148">
        <v>184838</v>
      </c>
      <c r="Q148" s="153">
        <v>184838</v>
      </c>
      <c r="R148" s="147">
        <v>5769</v>
      </c>
      <c r="S148" s="153">
        <v>5769</v>
      </c>
      <c r="T148" s="147">
        <v>4338.5</v>
      </c>
      <c r="U148" s="153">
        <v>4338.5</v>
      </c>
      <c r="V148" s="147">
        <v>792109.6</v>
      </c>
      <c r="W148" s="154">
        <v>792109.6</v>
      </c>
      <c r="X148" s="141"/>
    </row>
    <row r="149" spans="1:24" ht="63.75" customHeight="1">
      <c r="A149" s="133"/>
      <c r="B149" s="393" t="s">
        <v>517</v>
      </c>
      <c r="C149" s="393"/>
      <c r="D149" s="393"/>
      <c r="E149" s="393"/>
      <c r="F149" s="393"/>
      <c r="G149" s="394"/>
      <c r="H149" s="150">
        <v>502</v>
      </c>
      <c r="I149" s="151">
        <v>3510205</v>
      </c>
      <c r="J149" s="152">
        <v>6</v>
      </c>
      <c r="K149" s="395"/>
      <c r="L149" s="395"/>
      <c r="M149" s="395"/>
      <c r="N149" s="147">
        <v>191033.2</v>
      </c>
      <c r="O149" s="153">
        <v>191033.2</v>
      </c>
      <c r="P149" s="148">
        <v>128725.8</v>
      </c>
      <c r="Q149" s="153">
        <v>128725.8</v>
      </c>
      <c r="R149" s="147">
        <v>3202.8</v>
      </c>
      <c r="S149" s="153">
        <v>3202.8</v>
      </c>
      <c r="T149" s="147">
        <v>3225.5</v>
      </c>
      <c r="U149" s="153">
        <v>3225.5</v>
      </c>
      <c r="V149" s="147">
        <v>326187.3</v>
      </c>
      <c r="W149" s="154">
        <v>326187.3</v>
      </c>
      <c r="X149" s="141"/>
    </row>
    <row r="150" spans="1:24" ht="21.75" customHeight="1">
      <c r="A150" s="133"/>
      <c r="B150" s="393" t="s">
        <v>518</v>
      </c>
      <c r="C150" s="393"/>
      <c r="D150" s="393"/>
      <c r="E150" s="393"/>
      <c r="F150" s="393"/>
      <c r="G150" s="394"/>
      <c r="H150" s="150">
        <v>502</v>
      </c>
      <c r="I150" s="151">
        <v>3510207</v>
      </c>
      <c r="J150" s="152">
        <v>6</v>
      </c>
      <c r="K150" s="395"/>
      <c r="L150" s="395"/>
      <c r="M150" s="395"/>
      <c r="N150" s="147">
        <v>1113</v>
      </c>
      <c r="O150" s="153">
        <v>1113</v>
      </c>
      <c r="P150" s="148">
        <v>1405.2</v>
      </c>
      <c r="Q150" s="153">
        <v>1405.2</v>
      </c>
      <c r="R150" s="147">
        <v>2566.2</v>
      </c>
      <c r="S150" s="153">
        <v>2566.2</v>
      </c>
      <c r="T150" s="147">
        <v>1113</v>
      </c>
      <c r="U150" s="153">
        <v>1113</v>
      </c>
      <c r="V150" s="147">
        <v>6197.3</v>
      </c>
      <c r="W150" s="154">
        <v>6197.3</v>
      </c>
      <c r="X150" s="141"/>
    </row>
    <row r="151" spans="1:24" ht="84.75" customHeight="1">
      <c r="A151" s="133"/>
      <c r="B151" s="393" t="s">
        <v>519</v>
      </c>
      <c r="C151" s="393"/>
      <c r="D151" s="393"/>
      <c r="E151" s="393"/>
      <c r="F151" s="393"/>
      <c r="G151" s="394"/>
      <c r="H151" s="150">
        <v>502</v>
      </c>
      <c r="I151" s="151">
        <v>3510208</v>
      </c>
      <c r="J151" s="152">
        <v>500</v>
      </c>
      <c r="K151" s="395"/>
      <c r="L151" s="395"/>
      <c r="M151" s="395"/>
      <c r="N151" s="147">
        <v>405018</v>
      </c>
      <c r="O151" s="153">
        <v>405018</v>
      </c>
      <c r="P151" s="148">
        <v>54707</v>
      </c>
      <c r="Q151" s="153">
        <v>54707</v>
      </c>
      <c r="R151" s="147">
        <v>0</v>
      </c>
      <c r="S151" s="153">
        <v>0</v>
      </c>
      <c r="T151" s="147">
        <v>0</v>
      </c>
      <c r="U151" s="153">
        <v>0</v>
      </c>
      <c r="V151" s="147">
        <v>459725</v>
      </c>
      <c r="W151" s="154">
        <v>459725</v>
      </c>
      <c r="X151" s="141"/>
    </row>
    <row r="152" spans="1:24" ht="74.25" customHeight="1">
      <c r="A152" s="133"/>
      <c r="B152" s="393" t="s">
        <v>520</v>
      </c>
      <c r="C152" s="393"/>
      <c r="D152" s="393"/>
      <c r="E152" s="393"/>
      <c r="F152" s="393"/>
      <c r="G152" s="394"/>
      <c r="H152" s="150">
        <v>502</v>
      </c>
      <c r="I152" s="151">
        <v>3510300</v>
      </c>
      <c r="J152" s="152">
        <v>6</v>
      </c>
      <c r="K152" s="395"/>
      <c r="L152" s="395"/>
      <c r="M152" s="395"/>
      <c r="N152" s="147">
        <v>47971</v>
      </c>
      <c r="O152" s="153">
        <v>47971</v>
      </c>
      <c r="P152" s="148">
        <v>6623.2</v>
      </c>
      <c r="Q152" s="153">
        <v>6623.2</v>
      </c>
      <c r="R152" s="147">
        <v>250</v>
      </c>
      <c r="S152" s="153">
        <v>250</v>
      </c>
      <c r="T152" s="147">
        <v>250</v>
      </c>
      <c r="U152" s="153">
        <v>250</v>
      </c>
      <c r="V152" s="147">
        <v>55094.3</v>
      </c>
      <c r="W152" s="154">
        <v>55094.3</v>
      </c>
      <c r="X152" s="141"/>
    </row>
    <row r="153" spans="1:24" ht="84.75" customHeight="1">
      <c r="A153" s="133"/>
      <c r="B153" s="393" t="s">
        <v>521</v>
      </c>
      <c r="C153" s="393"/>
      <c r="D153" s="393"/>
      <c r="E153" s="393"/>
      <c r="F153" s="393"/>
      <c r="G153" s="394"/>
      <c r="H153" s="150">
        <v>502</v>
      </c>
      <c r="I153" s="151">
        <v>3510301</v>
      </c>
      <c r="J153" s="152">
        <v>500</v>
      </c>
      <c r="K153" s="395"/>
      <c r="L153" s="395"/>
      <c r="M153" s="395"/>
      <c r="N153" s="147">
        <v>47655.5</v>
      </c>
      <c r="O153" s="153">
        <v>47655.5</v>
      </c>
      <c r="P153" s="148">
        <v>6191.5</v>
      </c>
      <c r="Q153" s="153">
        <v>6191.5</v>
      </c>
      <c r="R153" s="147">
        <v>0</v>
      </c>
      <c r="S153" s="153">
        <v>0</v>
      </c>
      <c r="T153" s="147">
        <v>0</v>
      </c>
      <c r="U153" s="153">
        <v>0</v>
      </c>
      <c r="V153" s="147">
        <v>53847</v>
      </c>
      <c r="W153" s="154">
        <v>53847</v>
      </c>
      <c r="X153" s="141"/>
    </row>
    <row r="154" spans="1:24" ht="21.75" customHeight="1">
      <c r="A154" s="133"/>
      <c r="B154" s="393" t="s">
        <v>506</v>
      </c>
      <c r="C154" s="393"/>
      <c r="D154" s="393"/>
      <c r="E154" s="393"/>
      <c r="F154" s="393"/>
      <c r="G154" s="394"/>
      <c r="H154" s="150">
        <v>502</v>
      </c>
      <c r="I154" s="151">
        <v>5220000</v>
      </c>
      <c r="J154" s="152">
        <v>3</v>
      </c>
      <c r="K154" s="395"/>
      <c r="L154" s="395"/>
      <c r="M154" s="395"/>
      <c r="N154" s="147">
        <v>0</v>
      </c>
      <c r="O154" s="153">
        <v>0</v>
      </c>
      <c r="P154" s="148">
        <v>210</v>
      </c>
      <c r="Q154" s="153">
        <v>210</v>
      </c>
      <c r="R154" s="147">
        <v>290</v>
      </c>
      <c r="S154" s="153">
        <v>290</v>
      </c>
      <c r="T154" s="147">
        <v>200</v>
      </c>
      <c r="U154" s="153">
        <v>200</v>
      </c>
      <c r="V154" s="147">
        <v>700</v>
      </c>
      <c r="W154" s="154">
        <v>700</v>
      </c>
      <c r="X154" s="141"/>
    </row>
    <row r="155" spans="1:24" ht="53.25" customHeight="1">
      <c r="A155" s="133"/>
      <c r="B155" s="393" t="s">
        <v>522</v>
      </c>
      <c r="C155" s="393"/>
      <c r="D155" s="393"/>
      <c r="E155" s="393"/>
      <c r="F155" s="393"/>
      <c r="G155" s="394"/>
      <c r="H155" s="150">
        <v>502</v>
      </c>
      <c r="I155" s="151">
        <v>5221400</v>
      </c>
      <c r="J155" s="152">
        <v>3</v>
      </c>
      <c r="K155" s="395"/>
      <c r="L155" s="395"/>
      <c r="M155" s="395"/>
      <c r="N155" s="147">
        <v>0</v>
      </c>
      <c r="O155" s="153">
        <v>0</v>
      </c>
      <c r="P155" s="148">
        <v>210</v>
      </c>
      <c r="Q155" s="153">
        <v>210</v>
      </c>
      <c r="R155" s="147">
        <v>290</v>
      </c>
      <c r="S155" s="153">
        <v>290</v>
      </c>
      <c r="T155" s="147">
        <v>200</v>
      </c>
      <c r="U155" s="153">
        <v>200</v>
      </c>
      <c r="V155" s="147">
        <v>700</v>
      </c>
      <c r="W155" s="154">
        <v>700</v>
      </c>
      <c r="X155" s="141"/>
    </row>
    <row r="156" spans="1:24" ht="21.75" customHeight="1">
      <c r="A156" s="133"/>
      <c r="B156" s="393" t="s">
        <v>523</v>
      </c>
      <c r="C156" s="393"/>
      <c r="D156" s="393"/>
      <c r="E156" s="393"/>
      <c r="F156" s="393"/>
      <c r="G156" s="394"/>
      <c r="H156" s="150">
        <v>502</v>
      </c>
      <c r="I156" s="151">
        <v>5221401</v>
      </c>
      <c r="J156" s="152">
        <v>3</v>
      </c>
      <c r="K156" s="395"/>
      <c r="L156" s="395"/>
      <c r="M156" s="395"/>
      <c r="N156" s="147">
        <v>0</v>
      </c>
      <c r="O156" s="153">
        <v>0</v>
      </c>
      <c r="P156" s="148">
        <v>135</v>
      </c>
      <c r="Q156" s="153">
        <v>135</v>
      </c>
      <c r="R156" s="147">
        <v>215</v>
      </c>
      <c r="S156" s="153">
        <v>215</v>
      </c>
      <c r="T156" s="147">
        <v>100</v>
      </c>
      <c r="U156" s="153">
        <v>100</v>
      </c>
      <c r="V156" s="147">
        <v>450</v>
      </c>
      <c r="W156" s="154">
        <v>450</v>
      </c>
      <c r="X156" s="141"/>
    </row>
    <row r="157" spans="1:24" ht="19.5" customHeight="1">
      <c r="A157" s="133"/>
      <c r="B157" s="393" t="s">
        <v>524</v>
      </c>
      <c r="C157" s="393"/>
      <c r="D157" s="393"/>
      <c r="E157" s="393"/>
      <c r="F157" s="393"/>
      <c r="G157" s="394"/>
      <c r="H157" s="150">
        <v>502</v>
      </c>
      <c r="I157" s="151">
        <v>5221402</v>
      </c>
      <c r="J157" s="152">
        <v>3</v>
      </c>
      <c r="K157" s="395"/>
      <c r="L157" s="395"/>
      <c r="M157" s="395"/>
      <c r="N157" s="147">
        <v>0</v>
      </c>
      <c r="O157" s="153">
        <v>0</v>
      </c>
      <c r="P157" s="148">
        <v>75</v>
      </c>
      <c r="Q157" s="153">
        <v>75</v>
      </c>
      <c r="R157" s="147">
        <v>75</v>
      </c>
      <c r="S157" s="153">
        <v>75</v>
      </c>
      <c r="T157" s="147">
        <v>100</v>
      </c>
      <c r="U157" s="153">
        <v>100</v>
      </c>
      <c r="V157" s="147">
        <v>250</v>
      </c>
      <c r="W157" s="154">
        <v>250</v>
      </c>
      <c r="X157" s="141"/>
    </row>
    <row r="158" spans="1:24" ht="19.5" customHeight="1">
      <c r="A158" s="133"/>
      <c r="B158" s="401" t="s">
        <v>525</v>
      </c>
      <c r="C158" s="401"/>
      <c r="D158" s="401"/>
      <c r="E158" s="401"/>
      <c r="F158" s="401"/>
      <c r="G158" s="402"/>
      <c r="H158" s="142">
        <v>503</v>
      </c>
      <c r="I158" s="143">
        <v>0</v>
      </c>
      <c r="J158" s="144">
        <v>0</v>
      </c>
      <c r="K158" s="392"/>
      <c r="L158" s="392"/>
      <c r="M158" s="392"/>
      <c r="N158" s="147">
        <v>176575.4</v>
      </c>
      <c r="O158" s="145">
        <v>176575.4</v>
      </c>
      <c r="P158" s="148">
        <v>183923.3</v>
      </c>
      <c r="Q158" s="145">
        <v>183923.3</v>
      </c>
      <c r="R158" s="147">
        <v>160316</v>
      </c>
      <c r="S158" s="145">
        <v>160316</v>
      </c>
      <c r="T158" s="147">
        <v>107451.2</v>
      </c>
      <c r="U158" s="145">
        <v>107451.2</v>
      </c>
      <c r="V158" s="147">
        <v>628265.9</v>
      </c>
      <c r="W158" s="149">
        <v>628265.9</v>
      </c>
      <c r="X158" s="141"/>
    </row>
    <row r="159" spans="1:24" ht="42.75" customHeight="1">
      <c r="A159" s="133"/>
      <c r="B159" s="393" t="s">
        <v>471</v>
      </c>
      <c r="C159" s="393"/>
      <c r="D159" s="393"/>
      <c r="E159" s="393"/>
      <c r="F159" s="393"/>
      <c r="G159" s="394"/>
      <c r="H159" s="150">
        <v>503</v>
      </c>
      <c r="I159" s="151">
        <v>1020000</v>
      </c>
      <c r="J159" s="152">
        <v>3</v>
      </c>
      <c r="K159" s="395"/>
      <c r="L159" s="395"/>
      <c r="M159" s="395"/>
      <c r="N159" s="147">
        <v>14864.4</v>
      </c>
      <c r="O159" s="153">
        <v>14864.4</v>
      </c>
      <c r="P159" s="148">
        <v>10723.4</v>
      </c>
      <c r="Q159" s="153">
        <v>10723.4</v>
      </c>
      <c r="R159" s="147">
        <v>273.6</v>
      </c>
      <c r="S159" s="153">
        <v>273.6</v>
      </c>
      <c r="T159" s="147">
        <v>1630</v>
      </c>
      <c r="U159" s="153">
        <v>1630</v>
      </c>
      <c r="V159" s="147">
        <v>27491.4</v>
      </c>
      <c r="W159" s="154">
        <v>27491.4</v>
      </c>
      <c r="X159" s="141"/>
    </row>
    <row r="160" spans="1:24" ht="84.75" customHeight="1">
      <c r="A160" s="133"/>
      <c r="B160" s="393" t="s">
        <v>495</v>
      </c>
      <c r="C160" s="393"/>
      <c r="D160" s="393"/>
      <c r="E160" s="393"/>
      <c r="F160" s="393"/>
      <c r="G160" s="394"/>
      <c r="H160" s="150">
        <v>503</v>
      </c>
      <c r="I160" s="151">
        <v>1020100</v>
      </c>
      <c r="J160" s="152">
        <v>3</v>
      </c>
      <c r="K160" s="395"/>
      <c r="L160" s="395"/>
      <c r="M160" s="395"/>
      <c r="N160" s="147">
        <v>14864.4</v>
      </c>
      <c r="O160" s="153">
        <v>14864.4</v>
      </c>
      <c r="P160" s="148">
        <v>10723.4</v>
      </c>
      <c r="Q160" s="153">
        <v>10723.4</v>
      </c>
      <c r="R160" s="147">
        <v>273.6</v>
      </c>
      <c r="S160" s="153">
        <v>273.6</v>
      </c>
      <c r="T160" s="147">
        <v>1630</v>
      </c>
      <c r="U160" s="153">
        <v>1630</v>
      </c>
      <c r="V160" s="147">
        <v>27491.4</v>
      </c>
      <c r="W160" s="154">
        <v>27491.4</v>
      </c>
      <c r="X160" s="141"/>
    </row>
    <row r="161" spans="1:24" ht="42.75" customHeight="1">
      <c r="A161" s="133"/>
      <c r="B161" s="393" t="s">
        <v>496</v>
      </c>
      <c r="C161" s="393"/>
      <c r="D161" s="393"/>
      <c r="E161" s="393"/>
      <c r="F161" s="393"/>
      <c r="G161" s="394"/>
      <c r="H161" s="150">
        <v>503</v>
      </c>
      <c r="I161" s="151">
        <v>1020102</v>
      </c>
      <c r="J161" s="152">
        <v>3</v>
      </c>
      <c r="K161" s="395"/>
      <c r="L161" s="395"/>
      <c r="M161" s="395"/>
      <c r="N161" s="147">
        <v>14864.4</v>
      </c>
      <c r="O161" s="153">
        <v>14864.4</v>
      </c>
      <c r="P161" s="148">
        <v>10723.4</v>
      </c>
      <c r="Q161" s="153">
        <v>10723.4</v>
      </c>
      <c r="R161" s="147">
        <v>273.6</v>
      </c>
      <c r="S161" s="153">
        <v>273.6</v>
      </c>
      <c r="T161" s="147">
        <v>1630</v>
      </c>
      <c r="U161" s="153">
        <v>1630</v>
      </c>
      <c r="V161" s="147">
        <v>27491.4</v>
      </c>
      <c r="W161" s="154">
        <v>27491.4</v>
      </c>
      <c r="X161" s="141"/>
    </row>
    <row r="162" spans="1:24" ht="19.5" customHeight="1">
      <c r="A162" s="133"/>
      <c r="B162" s="393" t="s">
        <v>525</v>
      </c>
      <c r="C162" s="393"/>
      <c r="D162" s="393"/>
      <c r="E162" s="393"/>
      <c r="F162" s="393"/>
      <c r="G162" s="394"/>
      <c r="H162" s="150">
        <v>503</v>
      </c>
      <c r="I162" s="151">
        <v>6000000</v>
      </c>
      <c r="J162" s="152">
        <v>0</v>
      </c>
      <c r="K162" s="395"/>
      <c r="L162" s="395"/>
      <c r="M162" s="395"/>
      <c r="N162" s="147">
        <v>161711</v>
      </c>
      <c r="O162" s="153">
        <v>161711</v>
      </c>
      <c r="P162" s="148">
        <v>157342</v>
      </c>
      <c r="Q162" s="153">
        <v>157342</v>
      </c>
      <c r="R162" s="147">
        <v>156920</v>
      </c>
      <c r="S162" s="153">
        <v>156920</v>
      </c>
      <c r="T162" s="147">
        <v>100666.6</v>
      </c>
      <c r="U162" s="153">
        <v>100666.6</v>
      </c>
      <c r="V162" s="147">
        <v>576639.5</v>
      </c>
      <c r="W162" s="154">
        <v>576639.5</v>
      </c>
      <c r="X162" s="141"/>
    </row>
    <row r="163" spans="1:24" ht="19.5" customHeight="1">
      <c r="A163" s="133"/>
      <c r="B163" s="393" t="s">
        <v>526</v>
      </c>
      <c r="C163" s="393"/>
      <c r="D163" s="393"/>
      <c r="E163" s="393"/>
      <c r="F163" s="393"/>
      <c r="G163" s="394"/>
      <c r="H163" s="150">
        <v>503</v>
      </c>
      <c r="I163" s="151">
        <v>6000100</v>
      </c>
      <c r="J163" s="152">
        <v>500</v>
      </c>
      <c r="K163" s="395"/>
      <c r="L163" s="395"/>
      <c r="M163" s="395"/>
      <c r="N163" s="147">
        <v>15914</v>
      </c>
      <c r="O163" s="153">
        <v>15914</v>
      </c>
      <c r="P163" s="148">
        <v>3735.9</v>
      </c>
      <c r="Q163" s="153">
        <v>3735.9</v>
      </c>
      <c r="R163" s="147">
        <v>10738.8</v>
      </c>
      <c r="S163" s="153">
        <v>10738.8</v>
      </c>
      <c r="T163" s="147">
        <v>9904.2</v>
      </c>
      <c r="U163" s="153">
        <v>9904.2</v>
      </c>
      <c r="V163" s="147">
        <v>40292.8</v>
      </c>
      <c r="W163" s="154">
        <v>40292.8</v>
      </c>
      <c r="X163" s="141"/>
    </row>
    <row r="164" spans="1:24" ht="21.75" customHeight="1">
      <c r="A164" s="133"/>
      <c r="B164" s="393" t="s">
        <v>527</v>
      </c>
      <c r="C164" s="393"/>
      <c r="D164" s="393"/>
      <c r="E164" s="393"/>
      <c r="F164" s="393"/>
      <c r="G164" s="394"/>
      <c r="H164" s="150">
        <v>503</v>
      </c>
      <c r="I164" s="151">
        <v>6000101</v>
      </c>
      <c r="J164" s="152">
        <v>500</v>
      </c>
      <c r="K164" s="395"/>
      <c r="L164" s="395"/>
      <c r="M164" s="395"/>
      <c r="N164" s="147">
        <v>4427.1</v>
      </c>
      <c r="O164" s="153">
        <v>4427.1</v>
      </c>
      <c r="P164" s="148">
        <v>5378.6</v>
      </c>
      <c r="Q164" s="153">
        <v>5378.6</v>
      </c>
      <c r="R164" s="147">
        <v>7082.9</v>
      </c>
      <c r="S164" s="153">
        <v>7082.9</v>
      </c>
      <c r="T164" s="147">
        <v>6283.8</v>
      </c>
      <c r="U164" s="153">
        <v>6283.8</v>
      </c>
      <c r="V164" s="147">
        <v>23172.3</v>
      </c>
      <c r="W164" s="154">
        <v>23172.3</v>
      </c>
      <c r="X164" s="141"/>
    </row>
    <row r="165" spans="1:24" ht="21.75" customHeight="1">
      <c r="A165" s="133"/>
      <c r="B165" s="393" t="s">
        <v>528</v>
      </c>
      <c r="C165" s="393"/>
      <c r="D165" s="393"/>
      <c r="E165" s="393"/>
      <c r="F165" s="393"/>
      <c r="G165" s="394"/>
      <c r="H165" s="150">
        <v>503</v>
      </c>
      <c r="I165" s="151">
        <v>6000102</v>
      </c>
      <c r="J165" s="152">
        <v>500</v>
      </c>
      <c r="K165" s="395"/>
      <c r="L165" s="395"/>
      <c r="M165" s="395"/>
      <c r="N165" s="147">
        <v>1463.6</v>
      </c>
      <c r="O165" s="153">
        <v>1463.6</v>
      </c>
      <c r="P165" s="148">
        <v>1953.8</v>
      </c>
      <c r="Q165" s="153">
        <v>1953.8</v>
      </c>
      <c r="R165" s="147">
        <v>3655.9</v>
      </c>
      <c r="S165" s="153">
        <v>3655.9</v>
      </c>
      <c r="T165" s="147">
        <v>3620.4</v>
      </c>
      <c r="U165" s="153">
        <v>3620.4</v>
      </c>
      <c r="V165" s="147">
        <v>10693.7</v>
      </c>
      <c r="W165" s="154">
        <v>10693.7</v>
      </c>
      <c r="X165" s="141"/>
    </row>
    <row r="166" spans="1:24" ht="21.75" customHeight="1">
      <c r="A166" s="133"/>
      <c r="B166" s="393" t="s">
        <v>529</v>
      </c>
      <c r="C166" s="393"/>
      <c r="D166" s="393"/>
      <c r="E166" s="393"/>
      <c r="F166" s="393"/>
      <c r="G166" s="394"/>
      <c r="H166" s="150">
        <v>503</v>
      </c>
      <c r="I166" s="151">
        <v>6000103</v>
      </c>
      <c r="J166" s="152">
        <v>500</v>
      </c>
      <c r="K166" s="395"/>
      <c r="L166" s="395"/>
      <c r="M166" s="395"/>
      <c r="N166" s="147">
        <v>10023.3</v>
      </c>
      <c r="O166" s="153">
        <v>10023.3</v>
      </c>
      <c r="P166" s="148">
        <v>-3596.5</v>
      </c>
      <c r="Q166" s="153">
        <v>-3596.5</v>
      </c>
      <c r="R166" s="147">
        <v>0</v>
      </c>
      <c r="S166" s="153">
        <v>0</v>
      </c>
      <c r="T166" s="147">
        <v>0</v>
      </c>
      <c r="U166" s="153">
        <v>0</v>
      </c>
      <c r="V166" s="147">
        <v>6426.8</v>
      </c>
      <c r="W166" s="154">
        <v>6426.8</v>
      </c>
      <c r="X166" s="141"/>
    </row>
    <row r="167" spans="1:24" ht="53.25" customHeight="1">
      <c r="A167" s="133"/>
      <c r="B167" s="393" t="s">
        <v>530</v>
      </c>
      <c r="C167" s="393"/>
      <c r="D167" s="393"/>
      <c r="E167" s="393"/>
      <c r="F167" s="393"/>
      <c r="G167" s="394"/>
      <c r="H167" s="150">
        <v>503</v>
      </c>
      <c r="I167" s="151">
        <v>6000200</v>
      </c>
      <c r="J167" s="152">
        <v>500</v>
      </c>
      <c r="K167" s="395"/>
      <c r="L167" s="395"/>
      <c r="M167" s="395"/>
      <c r="N167" s="147">
        <v>128723.4</v>
      </c>
      <c r="O167" s="153">
        <v>128723.4</v>
      </c>
      <c r="P167" s="148">
        <v>133605.2</v>
      </c>
      <c r="Q167" s="153">
        <v>133605.2</v>
      </c>
      <c r="R167" s="147">
        <v>118093.2</v>
      </c>
      <c r="S167" s="153">
        <v>118093.2</v>
      </c>
      <c r="T167" s="147">
        <v>74453.9</v>
      </c>
      <c r="U167" s="153">
        <v>74453.9</v>
      </c>
      <c r="V167" s="147">
        <v>454875.7</v>
      </c>
      <c r="W167" s="154">
        <v>454875.7</v>
      </c>
      <c r="X167" s="141"/>
    </row>
    <row r="168" spans="1:24" ht="21.75" customHeight="1">
      <c r="A168" s="133"/>
      <c r="B168" s="393" t="s">
        <v>531</v>
      </c>
      <c r="C168" s="393"/>
      <c r="D168" s="393"/>
      <c r="E168" s="393"/>
      <c r="F168" s="393"/>
      <c r="G168" s="394"/>
      <c r="H168" s="150">
        <v>503</v>
      </c>
      <c r="I168" s="151">
        <v>6000201</v>
      </c>
      <c r="J168" s="152">
        <v>500</v>
      </c>
      <c r="K168" s="395"/>
      <c r="L168" s="395"/>
      <c r="M168" s="395"/>
      <c r="N168" s="147">
        <v>68993.6</v>
      </c>
      <c r="O168" s="153">
        <v>68993.6</v>
      </c>
      <c r="P168" s="148">
        <v>57768.7</v>
      </c>
      <c r="Q168" s="153">
        <v>57768.7</v>
      </c>
      <c r="R168" s="147">
        <v>13161.9</v>
      </c>
      <c r="S168" s="153">
        <v>13161.9</v>
      </c>
      <c r="T168" s="147">
        <v>18777.2</v>
      </c>
      <c r="U168" s="153">
        <v>18777.2</v>
      </c>
      <c r="V168" s="147">
        <v>158701.4</v>
      </c>
      <c r="W168" s="154">
        <v>158701.4</v>
      </c>
      <c r="X168" s="141"/>
    </row>
    <row r="169" spans="1:24" ht="32.25" customHeight="1">
      <c r="A169" s="133"/>
      <c r="B169" s="393" t="s">
        <v>532</v>
      </c>
      <c r="C169" s="393"/>
      <c r="D169" s="393"/>
      <c r="E169" s="393"/>
      <c r="F169" s="393"/>
      <c r="G169" s="394"/>
      <c r="H169" s="150">
        <v>503</v>
      </c>
      <c r="I169" s="151">
        <v>6000202</v>
      </c>
      <c r="J169" s="152">
        <v>500</v>
      </c>
      <c r="K169" s="395"/>
      <c r="L169" s="395"/>
      <c r="M169" s="395"/>
      <c r="N169" s="147">
        <v>33603</v>
      </c>
      <c r="O169" s="153">
        <v>33603</v>
      </c>
      <c r="P169" s="148">
        <v>8550.2</v>
      </c>
      <c r="Q169" s="153">
        <v>8550.2</v>
      </c>
      <c r="R169" s="147">
        <v>4865.7</v>
      </c>
      <c r="S169" s="153">
        <v>4865.7</v>
      </c>
      <c r="T169" s="147">
        <v>15580.1</v>
      </c>
      <c r="U169" s="153">
        <v>15580.1</v>
      </c>
      <c r="V169" s="147">
        <v>62598.9</v>
      </c>
      <c r="W169" s="154">
        <v>62598.9</v>
      </c>
      <c r="X169" s="141"/>
    </row>
    <row r="170" spans="1:24" ht="32.25" customHeight="1">
      <c r="A170" s="133"/>
      <c r="B170" s="393" t="s">
        <v>533</v>
      </c>
      <c r="C170" s="393"/>
      <c r="D170" s="393"/>
      <c r="E170" s="393"/>
      <c r="F170" s="393"/>
      <c r="G170" s="394"/>
      <c r="H170" s="150">
        <v>503</v>
      </c>
      <c r="I170" s="151">
        <v>6000203</v>
      </c>
      <c r="J170" s="152">
        <v>500</v>
      </c>
      <c r="K170" s="395"/>
      <c r="L170" s="395"/>
      <c r="M170" s="395"/>
      <c r="N170" s="147">
        <v>2350</v>
      </c>
      <c r="O170" s="153">
        <v>2350</v>
      </c>
      <c r="P170" s="148">
        <v>1600</v>
      </c>
      <c r="Q170" s="153">
        <v>1600</v>
      </c>
      <c r="R170" s="147">
        <v>3380</v>
      </c>
      <c r="S170" s="153">
        <v>3380</v>
      </c>
      <c r="T170" s="147">
        <v>3670</v>
      </c>
      <c r="U170" s="153">
        <v>3670</v>
      </c>
      <c r="V170" s="147">
        <v>11000</v>
      </c>
      <c r="W170" s="154">
        <v>11000</v>
      </c>
      <c r="X170" s="141"/>
    </row>
    <row r="171" spans="1:24" ht="19.5" customHeight="1">
      <c r="A171" s="133"/>
      <c r="B171" s="393" t="s">
        <v>534</v>
      </c>
      <c r="C171" s="393"/>
      <c r="D171" s="393"/>
      <c r="E171" s="393"/>
      <c r="F171" s="393"/>
      <c r="G171" s="394"/>
      <c r="H171" s="150">
        <v>503</v>
      </c>
      <c r="I171" s="151">
        <v>6000204</v>
      </c>
      <c r="J171" s="152">
        <v>500</v>
      </c>
      <c r="K171" s="395"/>
      <c r="L171" s="395"/>
      <c r="M171" s="395"/>
      <c r="N171" s="147">
        <v>9201</v>
      </c>
      <c r="O171" s="153">
        <v>9201</v>
      </c>
      <c r="P171" s="148">
        <v>21617.8</v>
      </c>
      <c r="Q171" s="153">
        <v>21617.8</v>
      </c>
      <c r="R171" s="147">
        <v>56877.8</v>
      </c>
      <c r="S171" s="153">
        <v>56877.8</v>
      </c>
      <c r="T171" s="147">
        <v>17528.8</v>
      </c>
      <c r="U171" s="153">
        <v>17528.8</v>
      </c>
      <c r="V171" s="147">
        <v>105225.5</v>
      </c>
      <c r="W171" s="154">
        <v>105225.5</v>
      </c>
      <c r="X171" s="141"/>
    </row>
    <row r="172" spans="1:24" ht="21.75" customHeight="1">
      <c r="A172" s="133"/>
      <c r="B172" s="393" t="s">
        <v>535</v>
      </c>
      <c r="C172" s="393"/>
      <c r="D172" s="393"/>
      <c r="E172" s="393"/>
      <c r="F172" s="393"/>
      <c r="G172" s="394"/>
      <c r="H172" s="150">
        <v>503</v>
      </c>
      <c r="I172" s="151">
        <v>6000205</v>
      </c>
      <c r="J172" s="152">
        <v>500</v>
      </c>
      <c r="K172" s="395"/>
      <c r="L172" s="395"/>
      <c r="M172" s="395"/>
      <c r="N172" s="147">
        <v>14575.8</v>
      </c>
      <c r="O172" s="153">
        <v>14575.8</v>
      </c>
      <c r="P172" s="148">
        <v>44068.5</v>
      </c>
      <c r="Q172" s="153">
        <v>44068.5</v>
      </c>
      <c r="R172" s="147">
        <v>39807.8</v>
      </c>
      <c r="S172" s="153">
        <v>39807.8</v>
      </c>
      <c r="T172" s="147">
        <v>18897.8</v>
      </c>
      <c r="U172" s="153">
        <v>18897.8</v>
      </c>
      <c r="V172" s="147">
        <v>117349.9</v>
      </c>
      <c r="W172" s="154">
        <v>117349.9</v>
      </c>
      <c r="X172" s="141"/>
    </row>
    <row r="173" spans="1:24" ht="19.5" customHeight="1">
      <c r="A173" s="133"/>
      <c r="B173" s="393" t="s">
        <v>536</v>
      </c>
      <c r="C173" s="393"/>
      <c r="D173" s="393"/>
      <c r="E173" s="393"/>
      <c r="F173" s="393"/>
      <c r="G173" s="394"/>
      <c r="H173" s="150">
        <v>503</v>
      </c>
      <c r="I173" s="151">
        <v>6000300</v>
      </c>
      <c r="J173" s="152">
        <v>500</v>
      </c>
      <c r="K173" s="395"/>
      <c r="L173" s="395"/>
      <c r="M173" s="395"/>
      <c r="N173" s="147">
        <v>6800</v>
      </c>
      <c r="O173" s="153">
        <v>6800</v>
      </c>
      <c r="P173" s="148">
        <v>8739</v>
      </c>
      <c r="Q173" s="153">
        <v>8739</v>
      </c>
      <c r="R173" s="147">
        <v>6411</v>
      </c>
      <c r="S173" s="153">
        <v>6411</v>
      </c>
      <c r="T173" s="147">
        <v>3731.3</v>
      </c>
      <c r="U173" s="153">
        <v>3731.3</v>
      </c>
      <c r="V173" s="147">
        <v>25681.3</v>
      </c>
      <c r="W173" s="154">
        <v>25681.3</v>
      </c>
      <c r="X173" s="141"/>
    </row>
    <row r="174" spans="1:24" ht="21.75" customHeight="1">
      <c r="A174" s="133"/>
      <c r="B174" s="393" t="s">
        <v>537</v>
      </c>
      <c r="C174" s="393"/>
      <c r="D174" s="393"/>
      <c r="E174" s="393"/>
      <c r="F174" s="393"/>
      <c r="G174" s="394"/>
      <c r="H174" s="150">
        <v>503</v>
      </c>
      <c r="I174" s="151">
        <v>6000400</v>
      </c>
      <c r="J174" s="152">
        <v>500</v>
      </c>
      <c r="K174" s="395"/>
      <c r="L174" s="395"/>
      <c r="M174" s="395"/>
      <c r="N174" s="147">
        <v>630</v>
      </c>
      <c r="O174" s="153">
        <v>630</v>
      </c>
      <c r="P174" s="148">
        <v>2983</v>
      </c>
      <c r="Q174" s="153">
        <v>2983</v>
      </c>
      <c r="R174" s="147">
        <v>2405</v>
      </c>
      <c r="S174" s="153">
        <v>2405</v>
      </c>
      <c r="T174" s="147">
        <v>758</v>
      </c>
      <c r="U174" s="153">
        <v>758</v>
      </c>
      <c r="V174" s="147">
        <v>6776</v>
      </c>
      <c r="W174" s="154">
        <v>6776</v>
      </c>
      <c r="X174" s="141"/>
    </row>
    <row r="175" spans="1:24" ht="32.25" customHeight="1">
      <c r="A175" s="133"/>
      <c r="B175" s="393" t="s">
        <v>538</v>
      </c>
      <c r="C175" s="393"/>
      <c r="D175" s="393"/>
      <c r="E175" s="393"/>
      <c r="F175" s="393"/>
      <c r="G175" s="394"/>
      <c r="H175" s="150">
        <v>503</v>
      </c>
      <c r="I175" s="151">
        <v>6000500</v>
      </c>
      <c r="J175" s="152">
        <v>500</v>
      </c>
      <c r="K175" s="395"/>
      <c r="L175" s="395"/>
      <c r="M175" s="395"/>
      <c r="N175" s="147">
        <v>9643.6</v>
      </c>
      <c r="O175" s="153">
        <v>9643.6</v>
      </c>
      <c r="P175" s="148">
        <v>8278.9</v>
      </c>
      <c r="Q175" s="153">
        <v>8278.9</v>
      </c>
      <c r="R175" s="147">
        <v>19272</v>
      </c>
      <c r="S175" s="153">
        <v>19272</v>
      </c>
      <c r="T175" s="147">
        <v>11819.2</v>
      </c>
      <c r="U175" s="153">
        <v>11819.2</v>
      </c>
      <c r="V175" s="147">
        <v>49013.7</v>
      </c>
      <c r="W175" s="154">
        <v>49013.7</v>
      </c>
      <c r="X175" s="141"/>
    </row>
    <row r="176" spans="1:24" ht="21.75" customHeight="1">
      <c r="A176" s="133"/>
      <c r="B176" s="393" t="s">
        <v>539</v>
      </c>
      <c r="C176" s="393"/>
      <c r="D176" s="393"/>
      <c r="E176" s="393"/>
      <c r="F176" s="393"/>
      <c r="G176" s="394"/>
      <c r="H176" s="150">
        <v>503</v>
      </c>
      <c r="I176" s="151">
        <v>6000501</v>
      </c>
      <c r="J176" s="152">
        <v>500</v>
      </c>
      <c r="K176" s="395"/>
      <c r="L176" s="395"/>
      <c r="M176" s="395"/>
      <c r="N176" s="147">
        <v>4392.7</v>
      </c>
      <c r="O176" s="153">
        <v>4392.7</v>
      </c>
      <c r="P176" s="148">
        <v>447.8</v>
      </c>
      <c r="Q176" s="153">
        <v>447.8</v>
      </c>
      <c r="R176" s="147">
        <v>5561</v>
      </c>
      <c r="S176" s="153">
        <v>5561</v>
      </c>
      <c r="T176" s="147">
        <v>0</v>
      </c>
      <c r="U176" s="153">
        <v>0</v>
      </c>
      <c r="V176" s="147">
        <v>10401.6</v>
      </c>
      <c r="W176" s="154">
        <v>10401.6</v>
      </c>
      <c r="X176" s="141"/>
    </row>
    <row r="177" spans="1:24" ht="21.75" customHeight="1">
      <c r="A177" s="133"/>
      <c r="B177" s="393" t="s">
        <v>476</v>
      </c>
      <c r="C177" s="393"/>
      <c r="D177" s="393"/>
      <c r="E177" s="393"/>
      <c r="F177" s="393"/>
      <c r="G177" s="394"/>
      <c r="H177" s="150">
        <v>503</v>
      </c>
      <c r="I177" s="151">
        <v>7950000</v>
      </c>
      <c r="J177" s="152">
        <v>500</v>
      </c>
      <c r="K177" s="395"/>
      <c r="L177" s="395"/>
      <c r="M177" s="395"/>
      <c r="N177" s="147">
        <v>0</v>
      </c>
      <c r="O177" s="153">
        <v>0</v>
      </c>
      <c r="P177" s="148">
        <v>15857.9</v>
      </c>
      <c r="Q177" s="153">
        <v>15857.9</v>
      </c>
      <c r="R177" s="147">
        <v>3122.4</v>
      </c>
      <c r="S177" s="153">
        <v>3122.4</v>
      </c>
      <c r="T177" s="147">
        <v>5154.6</v>
      </c>
      <c r="U177" s="153">
        <v>5154.6</v>
      </c>
      <c r="V177" s="147">
        <v>24135</v>
      </c>
      <c r="W177" s="154">
        <v>24135</v>
      </c>
      <c r="X177" s="141"/>
    </row>
    <row r="178" spans="1:24" ht="53.25" customHeight="1">
      <c r="A178" s="133"/>
      <c r="B178" s="393" t="s">
        <v>540</v>
      </c>
      <c r="C178" s="393"/>
      <c r="D178" s="393"/>
      <c r="E178" s="393"/>
      <c r="F178" s="393"/>
      <c r="G178" s="394"/>
      <c r="H178" s="150">
        <v>503</v>
      </c>
      <c r="I178" s="151">
        <v>7950005</v>
      </c>
      <c r="J178" s="152">
        <v>500</v>
      </c>
      <c r="K178" s="395"/>
      <c r="L178" s="395"/>
      <c r="M178" s="395"/>
      <c r="N178" s="147">
        <v>0</v>
      </c>
      <c r="O178" s="153">
        <v>0</v>
      </c>
      <c r="P178" s="148">
        <v>400</v>
      </c>
      <c r="Q178" s="153">
        <v>400</v>
      </c>
      <c r="R178" s="147">
        <v>600</v>
      </c>
      <c r="S178" s="153">
        <v>600</v>
      </c>
      <c r="T178" s="147">
        <v>0</v>
      </c>
      <c r="U178" s="153">
        <v>0</v>
      </c>
      <c r="V178" s="147">
        <v>1000</v>
      </c>
      <c r="W178" s="154">
        <v>1000</v>
      </c>
      <c r="X178" s="141"/>
    </row>
    <row r="179" spans="1:24" ht="63" customHeight="1">
      <c r="A179" s="133"/>
      <c r="B179" s="393" t="s">
        <v>541</v>
      </c>
      <c r="C179" s="393"/>
      <c r="D179" s="393"/>
      <c r="E179" s="393"/>
      <c r="F179" s="393"/>
      <c r="G179" s="394"/>
      <c r="H179" s="150">
        <v>503</v>
      </c>
      <c r="I179" s="151">
        <v>7950024</v>
      </c>
      <c r="J179" s="152">
        <v>500</v>
      </c>
      <c r="K179" s="395"/>
      <c r="L179" s="395"/>
      <c r="M179" s="395"/>
      <c r="N179" s="147">
        <v>0</v>
      </c>
      <c r="O179" s="153">
        <v>0</v>
      </c>
      <c r="P179" s="148">
        <v>15457.9</v>
      </c>
      <c r="Q179" s="153">
        <v>15457.9</v>
      </c>
      <c r="R179" s="147">
        <v>2522.4</v>
      </c>
      <c r="S179" s="153">
        <v>2522.4</v>
      </c>
      <c r="T179" s="147">
        <v>5154.6</v>
      </c>
      <c r="U179" s="153">
        <v>5154.6</v>
      </c>
      <c r="V179" s="147">
        <v>23135</v>
      </c>
      <c r="W179" s="154">
        <v>23135</v>
      </c>
      <c r="X179" s="141"/>
    </row>
    <row r="180" spans="1:24" ht="19.5" customHeight="1">
      <c r="A180" s="133"/>
      <c r="B180" s="399" t="s">
        <v>542</v>
      </c>
      <c r="C180" s="399"/>
      <c r="D180" s="399"/>
      <c r="E180" s="399"/>
      <c r="F180" s="399"/>
      <c r="G180" s="384"/>
      <c r="H180" s="160">
        <v>700</v>
      </c>
      <c r="I180" s="161">
        <v>0</v>
      </c>
      <c r="J180" s="162">
        <v>0</v>
      </c>
      <c r="K180" s="385"/>
      <c r="L180" s="385"/>
      <c r="M180" s="385"/>
      <c r="N180" s="147">
        <v>612772.1</v>
      </c>
      <c r="O180" s="163">
        <v>612772.1</v>
      </c>
      <c r="P180" s="148">
        <v>865035.4</v>
      </c>
      <c r="Q180" s="163">
        <v>865035.4</v>
      </c>
      <c r="R180" s="147">
        <v>314616.4</v>
      </c>
      <c r="S180" s="163">
        <v>314616.4</v>
      </c>
      <c r="T180" s="147">
        <v>458596.8</v>
      </c>
      <c r="U180" s="163">
        <v>458596.8</v>
      </c>
      <c r="V180" s="147">
        <v>2251020.7</v>
      </c>
      <c r="W180" s="164">
        <v>2251020.7</v>
      </c>
      <c r="X180" s="141"/>
    </row>
    <row r="181" spans="1:24" ht="19.5" customHeight="1">
      <c r="A181" s="133"/>
      <c r="B181" s="401" t="s">
        <v>543</v>
      </c>
      <c r="C181" s="401"/>
      <c r="D181" s="401"/>
      <c r="E181" s="401"/>
      <c r="F181" s="401"/>
      <c r="G181" s="402"/>
      <c r="H181" s="142">
        <v>701</v>
      </c>
      <c r="I181" s="143">
        <v>0</v>
      </c>
      <c r="J181" s="144">
        <v>0</v>
      </c>
      <c r="K181" s="392"/>
      <c r="L181" s="392"/>
      <c r="M181" s="392"/>
      <c r="N181" s="147">
        <v>200923</v>
      </c>
      <c r="O181" s="145">
        <v>200923</v>
      </c>
      <c r="P181" s="148">
        <v>267414.9</v>
      </c>
      <c r="Q181" s="145">
        <v>267414.9</v>
      </c>
      <c r="R181" s="147">
        <v>123037.2</v>
      </c>
      <c r="S181" s="145">
        <v>123037.2</v>
      </c>
      <c r="T181" s="147">
        <v>183826</v>
      </c>
      <c r="U181" s="145">
        <v>183826</v>
      </c>
      <c r="V181" s="147">
        <v>775201</v>
      </c>
      <c r="W181" s="149">
        <v>775201</v>
      </c>
      <c r="X181" s="141"/>
    </row>
    <row r="182" spans="1:24" ht="21.75" customHeight="1">
      <c r="A182" s="133"/>
      <c r="B182" s="393" t="s">
        <v>544</v>
      </c>
      <c r="C182" s="393"/>
      <c r="D182" s="393"/>
      <c r="E182" s="393"/>
      <c r="F182" s="393"/>
      <c r="G182" s="394"/>
      <c r="H182" s="150">
        <v>701</v>
      </c>
      <c r="I182" s="151">
        <v>4200000</v>
      </c>
      <c r="J182" s="152">
        <v>1</v>
      </c>
      <c r="K182" s="395"/>
      <c r="L182" s="395"/>
      <c r="M182" s="395"/>
      <c r="N182" s="147">
        <v>200923</v>
      </c>
      <c r="O182" s="153">
        <v>200923</v>
      </c>
      <c r="P182" s="148">
        <v>267414.9</v>
      </c>
      <c r="Q182" s="153">
        <v>267414.9</v>
      </c>
      <c r="R182" s="147">
        <v>123037.2</v>
      </c>
      <c r="S182" s="153">
        <v>123037.2</v>
      </c>
      <c r="T182" s="147">
        <v>183826</v>
      </c>
      <c r="U182" s="153">
        <v>183826</v>
      </c>
      <c r="V182" s="147">
        <v>775201</v>
      </c>
      <c r="W182" s="154">
        <v>775201</v>
      </c>
      <c r="X182" s="141"/>
    </row>
    <row r="183" spans="1:24" ht="21.75" customHeight="1">
      <c r="A183" s="133"/>
      <c r="B183" s="393" t="s">
        <v>459</v>
      </c>
      <c r="C183" s="393"/>
      <c r="D183" s="393"/>
      <c r="E183" s="393"/>
      <c r="F183" s="393"/>
      <c r="G183" s="394"/>
      <c r="H183" s="150">
        <v>701</v>
      </c>
      <c r="I183" s="151">
        <v>4209900</v>
      </c>
      <c r="J183" s="152">
        <v>1</v>
      </c>
      <c r="K183" s="395"/>
      <c r="L183" s="395"/>
      <c r="M183" s="395"/>
      <c r="N183" s="147">
        <v>200923</v>
      </c>
      <c r="O183" s="153">
        <v>200923</v>
      </c>
      <c r="P183" s="148">
        <v>267414.9</v>
      </c>
      <c r="Q183" s="153">
        <v>267414.9</v>
      </c>
      <c r="R183" s="147">
        <v>123037.2</v>
      </c>
      <c r="S183" s="153">
        <v>123037.2</v>
      </c>
      <c r="T183" s="147">
        <v>183826</v>
      </c>
      <c r="U183" s="153">
        <v>183826</v>
      </c>
      <c r="V183" s="147">
        <v>775201</v>
      </c>
      <c r="W183" s="154">
        <v>775201</v>
      </c>
      <c r="X183" s="141"/>
    </row>
    <row r="184" spans="1:24" ht="42.75" customHeight="1">
      <c r="A184" s="133"/>
      <c r="B184" s="393" t="s">
        <v>545</v>
      </c>
      <c r="C184" s="393"/>
      <c r="D184" s="393"/>
      <c r="E184" s="393"/>
      <c r="F184" s="393"/>
      <c r="G184" s="394"/>
      <c r="H184" s="150">
        <v>701</v>
      </c>
      <c r="I184" s="151">
        <v>4209901</v>
      </c>
      <c r="J184" s="152">
        <v>1</v>
      </c>
      <c r="K184" s="395"/>
      <c r="L184" s="395"/>
      <c r="M184" s="395"/>
      <c r="N184" s="147">
        <v>366.9</v>
      </c>
      <c r="O184" s="153">
        <v>366.9</v>
      </c>
      <c r="P184" s="148">
        <v>366.9</v>
      </c>
      <c r="Q184" s="153">
        <v>366.9</v>
      </c>
      <c r="R184" s="147">
        <v>366.9</v>
      </c>
      <c r="S184" s="153">
        <v>366.9</v>
      </c>
      <c r="T184" s="147">
        <v>366.9</v>
      </c>
      <c r="U184" s="153">
        <v>366.9</v>
      </c>
      <c r="V184" s="147">
        <v>1467.6</v>
      </c>
      <c r="W184" s="154">
        <v>1467.6</v>
      </c>
      <c r="X184" s="141"/>
    </row>
    <row r="185" spans="1:24" ht="96" customHeight="1">
      <c r="A185" s="133"/>
      <c r="B185" s="393" t="s">
        <v>546</v>
      </c>
      <c r="C185" s="393"/>
      <c r="D185" s="393"/>
      <c r="E185" s="393"/>
      <c r="F185" s="393"/>
      <c r="G185" s="394"/>
      <c r="H185" s="150">
        <v>701</v>
      </c>
      <c r="I185" s="151">
        <v>4209902</v>
      </c>
      <c r="J185" s="152">
        <v>1</v>
      </c>
      <c r="K185" s="395"/>
      <c r="L185" s="395"/>
      <c r="M185" s="395"/>
      <c r="N185" s="147">
        <v>396.9</v>
      </c>
      <c r="O185" s="153">
        <v>396.9</v>
      </c>
      <c r="P185" s="148">
        <v>579.7</v>
      </c>
      <c r="Q185" s="153">
        <v>579.7</v>
      </c>
      <c r="R185" s="147">
        <v>418.8</v>
      </c>
      <c r="S185" s="153">
        <v>418.8</v>
      </c>
      <c r="T185" s="147">
        <v>403.6</v>
      </c>
      <c r="U185" s="153">
        <v>403.6</v>
      </c>
      <c r="V185" s="147">
        <v>1799</v>
      </c>
      <c r="W185" s="154">
        <v>1799</v>
      </c>
      <c r="X185" s="141"/>
    </row>
    <row r="186" spans="1:24" ht="42.75" customHeight="1">
      <c r="A186" s="133"/>
      <c r="B186" s="393" t="s">
        <v>547</v>
      </c>
      <c r="C186" s="393"/>
      <c r="D186" s="393"/>
      <c r="E186" s="393"/>
      <c r="F186" s="393"/>
      <c r="G186" s="394"/>
      <c r="H186" s="150">
        <v>701</v>
      </c>
      <c r="I186" s="151">
        <v>4209903</v>
      </c>
      <c r="J186" s="152">
        <v>1</v>
      </c>
      <c r="K186" s="395"/>
      <c r="L186" s="395"/>
      <c r="M186" s="395"/>
      <c r="N186" s="147">
        <v>1800</v>
      </c>
      <c r="O186" s="153">
        <v>1800</v>
      </c>
      <c r="P186" s="148">
        <v>669</v>
      </c>
      <c r="Q186" s="153">
        <v>669</v>
      </c>
      <c r="R186" s="147">
        <v>0</v>
      </c>
      <c r="S186" s="153">
        <v>0</v>
      </c>
      <c r="T186" s="147">
        <v>0</v>
      </c>
      <c r="U186" s="153">
        <v>0</v>
      </c>
      <c r="V186" s="147">
        <v>2469</v>
      </c>
      <c r="W186" s="154">
        <v>2469</v>
      </c>
      <c r="X186" s="141"/>
    </row>
    <row r="187" spans="1:24" ht="21.75" customHeight="1">
      <c r="A187" s="133"/>
      <c r="B187" s="393" t="s">
        <v>548</v>
      </c>
      <c r="C187" s="393"/>
      <c r="D187" s="393"/>
      <c r="E187" s="393"/>
      <c r="F187" s="393"/>
      <c r="G187" s="394"/>
      <c r="H187" s="150">
        <v>701</v>
      </c>
      <c r="I187" s="151">
        <v>4209904</v>
      </c>
      <c r="J187" s="152">
        <v>1</v>
      </c>
      <c r="K187" s="395"/>
      <c r="L187" s="395"/>
      <c r="M187" s="395"/>
      <c r="N187" s="147">
        <v>3738.4</v>
      </c>
      <c r="O187" s="153">
        <v>3738.4</v>
      </c>
      <c r="P187" s="148">
        <v>15038.3</v>
      </c>
      <c r="Q187" s="153">
        <v>15038.3</v>
      </c>
      <c r="R187" s="147">
        <v>20105.5</v>
      </c>
      <c r="S187" s="153">
        <v>20105.5</v>
      </c>
      <c r="T187" s="147">
        <v>11078</v>
      </c>
      <c r="U187" s="153">
        <v>11078</v>
      </c>
      <c r="V187" s="147">
        <v>49960.2</v>
      </c>
      <c r="W187" s="154">
        <v>49960.2</v>
      </c>
      <c r="X187" s="141"/>
    </row>
    <row r="188" spans="1:24" ht="21.75" customHeight="1">
      <c r="A188" s="133"/>
      <c r="B188" s="393" t="s">
        <v>549</v>
      </c>
      <c r="C188" s="393"/>
      <c r="D188" s="393"/>
      <c r="E188" s="393"/>
      <c r="F188" s="393"/>
      <c r="G188" s="394"/>
      <c r="H188" s="150">
        <v>701</v>
      </c>
      <c r="I188" s="151">
        <v>4209905</v>
      </c>
      <c r="J188" s="152">
        <v>1</v>
      </c>
      <c r="K188" s="395"/>
      <c r="L188" s="395"/>
      <c r="M188" s="395"/>
      <c r="N188" s="147">
        <v>2800</v>
      </c>
      <c r="O188" s="153">
        <v>2800</v>
      </c>
      <c r="P188" s="148">
        <v>5489.9</v>
      </c>
      <c r="Q188" s="153">
        <v>5489.9</v>
      </c>
      <c r="R188" s="147">
        <v>3349.8</v>
      </c>
      <c r="S188" s="153">
        <v>3349.8</v>
      </c>
      <c r="T188" s="147">
        <v>0</v>
      </c>
      <c r="U188" s="153">
        <v>0</v>
      </c>
      <c r="V188" s="147">
        <v>11639.6</v>
      </c>
      <c r="W188" s="154">
        <v>11639.6</v>
      </c>
      <c r="X188" s="141"/>
    </row>
    <row r="189" spans="1:24" ht="19.5" customHeight="1">
      <c r="A189" s="133"/>
      <c r="B189" s="401" t="s">
        <v>550</v>
      </c>
      <c r="C189" s="401"/>
      <c r="D189" s="401"/>
      <c r="E189" s="401"/>
      <c r="F189" s="401"/>
      <c r="G189" s="402"/>
      <c r="H189" s="142">
        <v>702</v>
      </c>
      <c r="I189" s="143">
        <v>0</v>
      </c>
      <c r="J189" s="144">
        <v>0</v>
      </c>
      <c r="K189" s="392"/>
      <c r="L189" s="392"/>
      <c r="M189" s="392"/>
      <c r="N189" s="147">
        <v>379037.4</v>
      </c>
      <c r="O189" s="145">
        <v>379037.4</v>
      </c>
      <c r="P189" s="148">
        <v>570795.8</v>
      </c>
      <c r="Q189" s="145">
        <v>570795.8</v>
      </c>
      <c r="R189" s="147">
        <v>179544.6</v>
      </c>
      <c r="S189" s="145">
        <v>179544.6</v>
      </c>
      <c r="T189" s="147">
        <v>263524.4</v>
      </c>
      <c r="U189" s="145">
        <v>263524.4</v>
      </c>
      <c r="V189" s="147">
        <v>1392902.3</v>
      </c>
      <c r="W189" s="149">
        <v>1392902.3</v>
      </c>
      <c r="X189" s="141"/>
    </row>
    <row r="190" spans="1:24" ht="42.75" customHeight="1">
      <c r="A190" s="133"/>
      <c r="B190" s="393" t="s">
        <v>471</v>
      </c>
      <c r="C190" s="393"/>
      <c r="D190" s="393"/>
      <c r="E190" s="393"/>
      <c r="F190" s="393"/>
      <c r="G190" s="394"/>
      <c r="H190" s="150">
        <v>702</v>
      </c>
      <c r="I190" s="151">
        <v>1020000</v>
      </c>
      <c r="J190" s="152">
        <v>3</v>
      </c>
      <c r="K190" s="395"/>
      <c r="L190" s="395"/>
      <c r="M190" s="395"/>
      <c r="N190" s="147">
        <v>2500</v>
      </c>
      <c r="O190" s="153">
        <v>2500</v>
      </c>
      <c r="P190" s="148">
        <v>4500</v>
      </c>
      <c r="Q190" s="153">
        <v>4500</v>
      </c>
      <c r="R190" s="147">
        <v>1000</v>
      </c>
      <c r="S190" s="153">
        <v>1000</v>
      </c>
      <c r="T190" s="147">
        <v>0</v>
      </c>
      <c r="U190" s="153">
        <v>0</v>
      </c>
      <c r="V190" s="147">
        <v>8000</v>
      </c>
      <c r="W190" s="154">
        <v>8000</v>
      </c>
      <c r="X190" s="141"/>
    </row>
    <row r="191" spans="1:24" ht="84.75" customHeight="1">
      <c r="A191" s="133"/>
      <c r="B191" s="393" t="s">
        <v>495</v>
      </c>
      <c r="C191" s="393"/>
      <c r="D191" s="393"/>
      <c r="E191" s="393"/>
      <c r="F191" s="393"/>
      <c r="G191" s="394"/>
      <c r="H191" s="150">
        <v>702</v>
      </c>
      <c r="I191" s="151">
        <v>1020100</v>
      </c>
      <c r="J191" s="152">
        <v>3</v>
      </c>
      <c r="K191" s="395"/>
      <c r="L191" s="395"/>
      <c r="M191" s="395"/>
      <c r="N191" s="147">
        <v>2500</v>
      </c>
      <c r="O191" s="153">
        <v>2500</v>
      </c>
      <c r="P191" s="148">
        <v>4500</v>
      </c>
      <c r="Q191" s="153">
        <v>4500</v>
      </c>
      <c r="R191" s="147">
        <v>1000</v>
      </c>
      <c r="S191" s="153">
        <v>1000</v>
      </c>
      <c r="T191" s="147">
        <v>0</v>
      </c>
      <c r="U191" s="153">
        <v>0</v>
      </c>
      <c r="V191" s="147">
        <v>8000</v>
      </c>
      <c r="W191" s="154">
        <v>8000</v>
      </c>
      <c r="X191" s="141"/>
    </row>
    <row r="192" spans="1:24" ht="42.75" customHeight="1">
      <c r="A192" s="133"/>
      <c r="B192" s="393" t="s">
        <v>496</v>
      </c>
      <c r="C192" s="393"/>
      <c r="D192" s="393"/>
      <c r="E192" s="393"/>
      <c r="F192" s="393"/>
      <c r="G192" s="394"/>
      <c r="H192" s="150">
        <v>702</v>
      </c>
      <c r="I192" s="151">
        <v>1020102</v>
      </c>
      <c r="J192" s="152">
        <v>3</v>
      </c>
      <c r="K192" s="395"/>
      <c r="L192" s="395"/>
      <c r="M192" s="395"/>
      <c r="N192" s="147">
        <v>2500</v>
      </c>
      <c r="O192" s="153">
        <v>2500</v>
      </c>
      <c r="P192" s="148">
        <v>4500</v>
      </c>
      <c r="Q192" s="153">
        <v>4500</v>
      </c>
      <c r="R192" s="147">
        <v>1000</v>
      </c>
      <c r="S192" s="153">
        <v>1000</v>
      </c>
      <c r="T192" s="147">
        <v>0</v>
      </c>
      <c r="U192" s="153">
        <v>0</v>
      </c>
      <c r="V192" s="147">
        <v>8000</v>
      </c>
      <c r="W192" s="154">
        <v>8000</v>
      </c>
      <c r="X192" s="141"/>
    </row>
    <row r="193" spans="1:24" ht="32.25" customHeight="1">
      <c r="A193" s="133"/>
      <c r="B193" s="393" t="s">
        <v>551</v>
      </c>
      <c r="C193" s="393"/>
      <c r="D193" s="393"/>
      <c r="E193" s="393"/>
      <c r="F193" s="393"/>
      <c r="G193" s="394"/>
      <c r="H193" s="150">
        <v>702</v>
      </c>
      <c r="I193" s="151">
        <v>4210000</v>
      </c>
      <c r="J193" s="152">
        <v>1</v>
      </c>
      <c r="K193" s="395"/>
      <c r="L193" s="395"/>
      <c r="M193" s="395"/>
      <c r="N193" s="147">
        <v>274248.3</v>
      </c>
      <c r="O193" s="153">
        <v>274248.3</v>
      </c>
      <c r="P193" s="148">
        <v>427511</v>
      </c>
      <c r="Q193" s="153">
        <v>427511</v>
      </c>
      <c r="R193" s="147">
        <v>134388.9</v>
      </c>
      <c r="S193" s="153">
        <v>134388.9</v>
      </c>
      <c r="T193" s="147">
        <v>175674.1</v>
      </c>
      <c r="U193" s="153">
        <v>175674.1</v>
      </c>
      <c r="V193" s="147">
        <v>1011822.4</v>
      </c>
      <c r="W193" s="154">
        <v>1011822.4</v>
      </c>
      <c r="X193" s="141"/>
    </row>
    <row r="194" spans="1:24" ht="21.75" customHeight="1">
      <c r="A194" s="133"/>
      <c r="B194" s="393" t="s">
        <v>459</v>
      </c>
      <c r="C194" s="393"/>
      <c r="D194" s="393"/>
      <c r="E194" s="393"/>
      <c r="F194" s="393"/>
      <c r="G194" s="394"/>
      <c r="H194" s="150">
        <v>702</v>
      </c>
      <c r="I194" s="151">
        <v>4219900</v>
      </c>
      <c r="J194" s="152">
        <v>1</v>
      </c>
      <c r="K194" s="395"/>
      <c r="L194" s="395"/>
      <c r="M194" s="395"/>
      <c r="N194" s="147">
        <v>274248.3</v>
      </c>
      <c r="O194" s="153">
        <v>274248.3</v>
      </c>
      <c r="P194" s="148">
        <v>427511</v>
      </c>
      <c r="Q194" s="153">
        <v>427511</v>
      </c>
      <c r="R194" s="147">
        <v>134388.9</v>
      </c>
      <c r="S194" s="153">
        <v>134388.9</v>
      </c>
      <c r="T194" s="147">
        <v>175674.1</v>
      </c>
      <c r="U194" s="153">
        <v>175674.1</v>
      </c>
      <c r="V194" s="147">
        <v>1011822.4</v>
      </c>
      <c r="W194" s="154">
        <v>1011822.4</v>
      </c>
      <c r="X194" s="141"/>
    </row>
    <row r="195" spans="1:24" ht="32.25" customHeight="1">
      <c r="A195" s="133"/>
      <c r="B195" s="393" t="s">
        <v>552</v>
      </c>
      <c r="C195" s="393"/>
      <c r="D195" s="393"/>
      <c r="E195" s="393"/>
      <c r="F195" s="393"/>
      <c r="G195" s="394"/>
      <c r="H195" s="150">
        <v>702</v>
      </c>
      <c r="I195" s="151">
        <v>4219901</v>
      </c>
      <c r="J195" s="152">
        <v>1</v>
      </c>
      <c r="K195" s="395"/>
      <c r="L195" s="395"/>
      <c r="M195" s="395"/>
      <c r="N195" s="147">
        <v>554.7</v>
      </c>
      <c r="O195" s="153">
        <v>554.7</v>
      </c>
      <c r="P195" s="148">
        <v>548.7</v>
      </c>
      <c r="Q195" s="153">
        <v>548.7</v>
      </c>
      <c r="R195" s="147">
        <v>560.7</v>
      </c>
      <c r="S195" s="153">
        <v>560.7</v>
      </c>
      <c r="T195" s="147">
        <v>554.7</v>
      </c>
      <c r="U195" s="153">
        <v>554.7</v>
      </c>
      <c r="V195" s="147">
        <v>2218.8</v>
      </c>
      <c r="W195" s="154">
        <v>2218.8</v>
      </c>
      <c r="X195" s="141"/>
    </row>
    <row r="196" spans="1:24" ht="81.75" customHeight="1">
      <c r="A196" s="133"/>
      <c r="B196" s="393" t="s">
        <v>553</v>
      </c>
      <c r="C196" s="393"/>
      <c r="D196" s="393"/>
      <c r="E196" s="393"/>
      <c r="F196" s="393"/>
      <c r="G196" s="394"/>
      <c r="H196" s="150">
        <v>702</v>
      </c>
      <c r="I196" s="151">
        <v>4219902</v>
      </c>
      <c r="J196" s="152">
        <v>1</v>
      </c>
      <c r="K196" s="395"/>
      <c r="L196" s="395"/>
      <c r="M196" s="395"/>
      <c r="N196" s="147">
        <v>186049</v>
      </c>
      <c r="O196" s="153">
        <v>186049</v>
      </c>
      <c r="P196" s="148">
        <v>327485</v>
      </c>
      <c r="Q196" s="153">
        <v>327485</v>
      </c>
      <c r="R196" s="147">
        <v>41299.5</v>
      </c>
      <c r="S196" s="153">
        <v>41299.5</v>
      </c>
      <c r="T196" s="147">
        <v>101735.5</v>
      </c>
      <c r="U196" s="153">
        <v>101735.5</v>
      </c>
      <c r="V196" s="147">
        <v>656569</v>
      </c>
      <c r="W196" s="154">
        <v>656569</v>
      </c>
      <c r="X196" s="141"/>
    </row>
    <row r="197" spans="1:24" ht="32.25" customHeight="1">
      <c r="A197" s="133"/>
      <c r="B197" s="393" t="s">
        <v>554</v>
      </c>
      <c r="C197" s="393"/>
      <c r="D197" s="393"/>
      <c r="E197" s="393"/>
      <c r="F197" s="393"/>
      <c r="G197" s="394"/>
      <c r="H197" s="150">
        <v>702</v>
      </c>
      <c r="I197" s="151">
        <v>4219903</v>
      </c>
      <c r="J197" s="152">
        <v>1</v>
      </c>
      <c r="K197" s="395"/>
      <c r="L197" s="395"/>
      <c r="M197" s="395"/>
      <c r="N197" s="147">
        <v>369.6</v>
      </c>
      <c r="O197" s="153">
        <v>369.6</v>
      </c>
      <c r="P197" s="148">
        <v>0</v>
      </c>
      <c r="Q197" s="153">
        <v>0</v>
      </c>
      <c r="R197" s="147">
        <v>0</v>
      </c>
      <c r="S197" s="153">
        <v>0</v>
      </c>
      <c r="T197" s="147">
        <v>0</v>
      </c>
      <c r="U197" s="153">
        <v>0</v>
      </c>
      <c r="V197" s="147">
        <v>369.6</v>
      </c>
      <c r="W197" s="154">
        <v>369.6</v>
      </c>
      <c r="X197" s="141"/>
    </row>
    <row r="198" spans="1:24" ht="32.25" customHeight="1">
      <c r="A198" s="133"/>
      <c r="B198" s="393" t="s">
        <v>555</v>
      </c>
      <c r="C198" s="393"/>
      <c r="D198" s="393"/>
      <c r="E198" s="393"/>
      <c r="F198" s="393"/>
      <c r="G198" s="394"/>
      <c r="H198" s="150">
        <v>702</v>
      </c>
      <c r="I198" s="151">
        <v>4219904</v>
      </c>
      <c r="J198" s="152">
        <v>1</v>
      </c>
      <c r="K198" s="395"/>
      <c r="L198" s="395"/>
      <c r="M198" s="395"/>
      <c r="N198" s="147">
        <v>504.8</v>
      </c>
      <c r="O198" s="153">
        <v>504.8</v>
      </c>
      <c r="P198" s="148">
        <v>0</v>
      </c>
      <c r="Q198" s="153">
        <v>0</v>
      </c>
      <c r="R198" s="147">
        <v>0</v>
      </c>
      <c r="S198" s="153">
        <v>0</v>
      </c>
      <c r="T198" s="147">
        <v>0</v>
      </c>
      <c r="U198" s="153">
        <v>0</v>
      </c>
      <c r="V198" s="147">
        <v>504.8</v>
      </c>
      <c r="W198" s="154">
        <v>504.8</v>
      </c>
      <c r="X198" s="141"/>
    </row>
    <row r="199" spans="1:24" ht="37.5" customHeight="1">
      <c r="A199" s="133"/>
      <c r="B199" s="393" t="s">
        <v>556</v>
      </c>
      <c r="C199" s="393"/>
      <c r="D199" s="393"/>
      <c r="E199" s="393"/>
      <c r="F199" s="393"/>
      <c r="G199" s="394"/>
      <c r="H199" s="150">
        <v>702</v>
      </c>
      <c r="I199" s="151">
        <v>4219905</v>
      </c>
      <c r="J199" s="152">
        <v>1</v>
      </c>
      <c r="K199" s="395"/>
      <c r="L199" s="395"/>
      <c r="M199" s="395"/>
      <c r="N199" s="147">
        <v>1700</v>
      </c>
      <c r="O199" s="153">
        <v>1700</v>
      </c>
      <c r="P199" s="148">
        <v>2900</v>
      </c>
      <c r="Q199" s="153">
        <v>2900</v>
      </c>
      <c r="R199" s="147">
        <v>1000</v>
      </c>
      <c r="S199" s="153">
        <v>1000</v>
      </c>
      <c r="T199" s="147">
        <v>2254</v>
      </c>
      <c r="U199" s="153">
        <v>2254</v>
      </c>
      <c r="V199" s="147">
        <v>7854</v>
      </c>
      <c r="W199" s="154">
        <v>7854</v>
      </c>
      <c r="X199" s="141"/>
    </row>
    <row r="200" spans="1:24" ht="32.25" customHeight="1">
      <c r="A200" s="133"/>
      <c r="B200" s="393" t="s">
        <v>557</v>
      </c>
      <c r="C200" s="393"/>
      <c r="D200" s="393"/>
      <c r="E200" s="393"/>
      <c r="F200" s="393"/>
      <c r="G200" s="394"/>
      <c r="H200" s="150">
        <v>702</v>
      </c>
      <c r="I200" s="151">
        <v>4219906</v>
      </c>
      <c r="J200" s="152">
        <v>1</v>
      </c>
      <c r="K200" s="395"/>
      <c r="L200" s="395"/>
      <c r="M200" s="395"/>
      <c r="N200" s="147">
        <v>3000</v>
      </c>
      <c r="O200" s="153">
        <v>3000</v>
      </c>
      <c r="P200" s="148">
        <v>11000</v>
      </c>
      <c r="Q200" s="153">
        <v>11000</v>
      </c>
      <c r="R200" s="147">
        <v>23791</v>
      </c>
      <c r="S200" s="153">
        <v>23791</v>
      </c>
      <c r="T200" s="147">
        <v>3801.4</v>
      </c>
      <c r="U200" s="153">
        <v>3801.4</v>
      </c>
      <c r="V200" s="147">
        <v>41592.4</v>
      </c>
      <c r="W200" s="154">
        <v>41592.4</v>
      </c>
      <c r="X200" s="141"/>
    </row>
    <row r="201" spans="1:24" ht="32.25" customHeight="1">
      <c r="A201" s="133"/>
      <c r="B201" s="393" t="s">
        <v>558</v>
      </c>
      <c r="C201" s="393"/>
      <c r="D201" s="393"/>
      <c r="E201" s="393"/>
      <c r="F201" s="393"/>
      <c r="G201" s="394"/>
      <c r="H201" s="150">
        <v>702</v>
      </c>
      <c r="I201" s="151">
        <v>4219907</v>
      </c>
      <c r="J201" s="152">
        <v>1</v>
      </c>
      <c r="K201" s="395"/>
      <c r="L201" s="395"/>
      <c r="M201" s="395"/>
      <c r="N201" s="147">
        <v>1800</v>
      </c>
      <c r="O201" s="153">
        <v>1800</v>
      </c>
      <c r="P201" s="148">
        <v>3600</v>
      </c>
      <c r="Q201" s="153">
        <v>3600</v>
      </c>
      <c r="R201" s="147">
        <v>585.1</v>
      </c>
      <c r="S201" s="153">
        <v>585.1</v>
      </c>
      <c r="T201" s="147">
        <v>0</v>
      </c>
      <c r="U201" s="153">
        <v>0</v>
      </c>
      <c r="V201" s="147">
        <v>5985.1</v>
      </c>
      <c r="W201" s="154">
        <v>5985.1</v>
      </c>
      <c r="X201" s="141"/>
    </row>
    <row r="202" spans="1:24" ht="32.25" customHeight="1">
      <c r="A202" s="133"/>
      <c r="B202" s="393" t="s">
        <v>559</v>
      </c>
      <c r="C202" s="393"/>
      <c r="D202" s="393"/>
      <c r="E202" s="393"/>
      <c r="F202" s="393"/>
      <c r="G202" s="394"/>
      <c r="H202" s="150">
        <v>702</v>
      </c>
      <c r="I202" s="151">
        <v>4219908</v>
      </c>
      <c r="J202" s="152">
        <v>1</v>
      </c>
      <c r="K202" s="395"/>
      <c r="L202" s="395"/>
      <c r="M202" s="395"/>
      <c r="N202" s="147">
        <v>0</v>
      </c>
      <c r="O202" s="153">
        <v>0</v>
      </c>
      <c r="P202" s="148">
        <v>4033.5</v>
      </c>
      <c r="Q202" s="153">
        <v>4033.5</v>
      </c>
      <c r="R202" s="147">
        <v>6023.5</v>
      </c>
      <c r="S202" s="153">
        <v>6023.5</v>
      </c>
      <c r="T202" s="147">
        <v>5000</v>
      </c>
      <c r="U202" s="153">
        <v>5000</v>
      </c>
      <c r="V202" s="147">
        <v>15057</v>
      </c>
      <c r="W202" s="154">
        <v>15057</v>
      </c>
      <c r="X202" s="141"/>
    </row>
    <row r="203" spans="1:24" ht="93" customHeight="1">
      <c r="A203" s="133"/>
      <c r="B203" s="393" t="s">
        <v>560</v>
      </c>
      <c r="C203" s="393"/>
      <c r="D203" s="393"/>
      <c r="E203" s="393"/>
      <c r="F203" s="393"/>
      <c r="G203" s="394"/>
      <c r="H203" s="150">
        <v>702</v>
      </c>
      <c r="I203" s="151">
        <v>4219909</v>
      </c>
      <c r="J203" s="152">
        <v>1</v>
      </c>
      <c r="K203" s="395"/>
      <c r="L203" s="395"/>
      <c r="M203" s="395"/>
      <c r="N203" s="147">
        <v>2647</v>
      </c>
      <c r="O203" s="153">
        <v>2647</v>
      </c>
      <c r="P203" s="148">
        <v>0</v>
      </c>
      <c r="Q203" s="153">
        <v>0</v>
      </c>
      <c r="R203" s="147">
        <v>0</v>
      </c>
      <c r="S203" s="153">
        <v>0</v>
      </c>
      <c r="T203" s="147">
        <v>0</v>
      </c>
      <c r="U203" s="153">
        <v>0</v>
      </c>
      <c r="V203" s="147">
        <v>2647</v>
      </c>
      <c r="W203" s="154">
        <v>2647</v>
      </c>
      <c r="X203" s="141"/>
    </row>
    <row r="204" spans="1:24" ht="21.75" customHeight="1">
      <c r="A204" s="133"/>
      <c r="B204" s="393" t="s">
        <v>561</v>
      </c>
      <c r="C204" s="393"/>
      <c r="D204" s="393"/>
      <c r="E204" s="393"/>
      <c r="F204" s="393"/>
      <c r="G204" s="394"/>
      <c r="H204" s="150">
        <v>702</v>
      </c>
      <c r="I204" s="151">
        <v>4230000</v>
      </c>
      <c r="J204" s="152">
        <v>1</v>
      </c>
      <c r="K204" s="395"/>
      <c r="L204" s="395"/>
      <c r="M204" s="395"/>
      <c r="N204" s="147">
        <v>40172.8</v>
      </c>
      <c r="O204" s="153">
        <v>40172.8</v>
      </c>
      <c r="P204" s="148">
        <v>62890.1</v>
      </c>
      <c r="Q204" s="153">
        <v>62890.1</v>
      </c>
      <c r="R204" s="147">
        <v>20361.1</v>
      </c>
      <c r="S204" s="153">
        <v>20361.1</v>
      </c>
      <c r="T204" s="147">
        <v>47307.6</v>
      </c>
      <c r="U204" s="153">
        <v>47307.6</v>
      </c>
      <c r="V204" s="147">
        <v>170731.5</v>
      </c>
      <c r="W204" s="154">
        <v>170731.5</v>
      </c>
      <c r="X204" s="141"/>
    </row>
    <row r="205" spans="1:24" ht="21.75" customHeight="1">
      <c r="A205" s="133"/>
      <c r="B205" s="393" t="s">
        <v>459</v>
      </c>
      <c r="C205" s="393"/>
      <c r="D205" s="393"/>
      <c r="E205" s="393"/>
      <c r="F205" s="393"/>
      <c r="G205" s="394"/>
      <c r="H205" s="150">
        <v>702</v>
      </c>
      <c r="I205" s="151">
        <v>4239900</v>
      </c>
      <c r="J205" s="152">
        <v>1</v>
      </c>
      <c r="K205" s="395"/>
      <c r="L205" s="395"/>
      <c r="M205" s="395"/>
      <c r="N205" s="147">
        <v>40172.8</v>
      </c>
      <c r="O205" s="153">
        <v>40172.8</v>
      </c>
      <c r="P205" s="148">
        <v>62890.1</v>
      </c>
      <c r="Q205" s="153">
        <v>62890.1</v>
      </c>
      <c r="R205" s="147">
        <v>20361.1</v>
      </c>
      <c r="S205" s="153">
        <v>20361.1</v>
      </c>
      <c r="T205" s="147">
        <v>47307.6</v>
      </c>
      <c r="U205" s="153">
        <v>47307.6</v>
      </c>
      <c r="V205" s="147">
        <v>170731.5</v>
      </c>
      <c r="W205" s="154">
        <v>170731.5</v>
      </c>
      <c r="X205" s="141"/>
    </row>
    <row r="206" spans="1:24" ht="21.75" customHeight="1">
      <c r="A206" s="133"/>
      <c r="B206" s="393" t="s">
        <v>562</v>
      </c>
      <c r="C206" s="393"/>
      <c r="D206" s="393"/>
      <c r="E206" s="393"/>
      <c r="F206" s="393"/>
      <c r="G206" s="394"/>
      <c r="H206" s="150">
        <v>702</v>
      </c>
      <c r="I206" s="151">
        <v>4239901</v>
      </c>
      <c r="J206" s="152">
        <v>1</v>
      </c>
      <c r="K206" s="395"/>
      <c r="L206" s="395"/>
      <c r="M206" s="395"/>
      <c r="N206" s="147">
        <v>15305.5</v>
      </c>
      <c r="O206" s="153">
        <v>15305.5</v>
      </c>
      <c r="P206" s="148">
        <v>25044.3</v>
      </c>
      <c r="Q206" s="153">
        <v>25044.3</v>
      </c>
      <c r="R206" s="147">
        <v>7508.5</v>
      </c>
      <c r="S206" s="153">
        <v>7508.5</v>
      </c>
      <c r="T206" s="147">
        <v>14762.2</v>
      </c>
      <c r="U206" s="153">
        <v>14762.2</v>
      </c>
      <c r="V206" s="147">
        <v>62620.4</v>
      </c>
      <c r="W206" s="154">
        <v>62620.4</v>
      </c>
      <c r="X206" s="141"/>
    </row>
    <row r="207" spans="1:24" ht="21.75" customHeight="1">
      <c r="A207" s="133"/>
      <c r="B207" s="393" t="s">
        <v>563</v>
      </c>
      <c r="C207" s="393"/>
      <c r="D207" s="393"/>
      <c r="E207" s="393"/>
      <c r="F207" s="393"/>
      <c r="G207" s="394"/>
      <c r="H207" s="150">
        <v>702</v>
      </c>
      <c r="I207" s="151">
        <v>4239902</v>
      </c>
      <c r="J207" s="152">
        <v>1</v>
      </c>
      <c r="K207" s="395"/>
      <c r="L207" s="395"/>
      <c r="M207" s="395"/>
      <c r="N207" s="147">
        <v>23663.6</v>
      </c>
      <c r="O207" s="153">
        <v>23663.6</v>
      </c>
      <c r="P207" s="148">
        <v>35282.2</v>
      </c>
      <c r="Q207" s="153">
        <v>35282.2</v>
      </c>
      <c r="R207" s="147">
        <v>13010.8</v>
      </c>
      <c r="S207" s="153">
        <v>13010.8</v>
      </c>
      <c r="T207" s="147">
        <v>23941.4</v>
      </c>
      <c r="U207" s="153">
        <v>23941.4</v>
      </c>
      <c r="V207" s="147">
        <v>95898</v>
      </c>
      <c r="W207" s="154">
        <v>95898</v>
      </c>
      <c r="X207" s="141"/>
    </row>
    <row r="208" spans="1:24" ht="32.25" customHeight="1">
      <c r="A208" s="133"/>
      <c r="B208" s="393" t="s">
        <v>564</v>
      </c>
      <c r="C208" s="393"/>
      <c r="D208" s="393"/>
      <c r="E208" s="393"/>
      <c r="F208" s="393"/>
      <c r="G208" s="394"/>
      <c r="H208" s="150">
        <v>702</v>
      </c>
      <c r="I208" s="151">
        <v>4239903</v>
      </c>
      <c r="J208" s="152">
        <v>1</v>
      </c>
      <c r="K208" s="395"/>
      <c r="L208" s="395"/>
      <c r="M208" s="395"/>
      <c r="N208" s="147">
        <v>36.3</v>
      </c>
      <c r="O208" s="153">
        <v>36.3</v>
      </c>
      <c r="P208" s="148">
        <v>36.2</v>
      </c>
      <c r="Q208" s="153">
        <v>36.2</v>
      </c>
      <c r="R208" s="147">
        <v>36.3</v>
      </c>
      <c r="S208" s="153">
        <v>36.3</v>
      </c>
      <c r="T208" s="147">
        <v>36.2</v>
      </c>
      <c r="U208" s="153">
        <v>36.2</v>
      </c>
      <c r="V208" s="147">
        <v>145</v>
      </c>
      <c r="W208" s="154">
        <v>145</v>
      </c>
      <c r="X208" s="141"/>
    </row>
    <row r="209" spans="1:24" ht="32.25" customHeight="1">
      <c r="A209" s="133"/>
      <c r="B209" s="393" t="s">
        <v>565</v>
      </c>
      <c r="C209" s="393"/>
      <c r="D209" s="393"/>
      <c r="E209" s="393"/>
      <c r="F209" s="393"/>
      <c r="G209" s="394"/>
      <c r="H209" s="150">
        <v>702</v>
      </c>
      <c r="I209" s="151">
        <v>4239904</v>
      </c>
      <c r="J209" s="152">
        <v>1</v>
      </c>
      <c r="K209" s="395"/>
      <c r="L209" s="395"/>
      <c r="M209" s="395"/>
      <c r="N209" s="147">
        <v>59.1</v>
      </c>
      <c r="O209" s="153">
        <v>59.1</v>
      </c>
      <c r="P209" s="148">
        <v>63</v>
      </c>
      <c r="Q209" s="153">
        <v>63</v>
      </c>
      <c r="R209" s="147">
        <v>51</v>
      </c>
      <c r="S209" s="153">
        <v>51</v>
      </c>
      <c r="T209" s="147">
        <v>54.9</v>
      </c>
      <c r="U209" s="153">
        <v>54.9</v>
      </c>
      <c r="V209" s="147">
        <v>228</v>
      </c>
      <c r="W209" s="154">
        <v>228</v>
      </c>
      <c r="X209" s="141"/>
    </row>
    <row r="210" spans="1:24" ht="81.75" customHeight="1">
      <c r="A210" s="133"/>
      <c r="B210" s="393" t="s">
        <v>566</v>
      </c>
      <c r="C210" s="393"/>
      <c r="D210" s="393"/>
      <c r="E210" s="393"/>
      <c r="F210" s="393"/>
      <c r="G210" s="394"/>
      <c r="H210" s="150">
        <v>702</v>
      </c>
      <c r="I210" s="151">
        <v>4239905</v>
      </c>
      <c r="J210" s="152">
        <v>1</v>
      </c>
      <c r="K210" s="395"/>
      <c r="L210" s="395"/>
      <c r="M210" s="395"/>
      <c r="N210" s="147">
        <v>110</v>
      </c>
      <c r="O210" s="153">
        <v>110</v>
      </c>
      <c r="P210" s="148">
        <v>182.8</v>
      </c>
      <c r="Q210" s="153">
        <v>182.8</v>
      </c>
      <c r="R210" s="147">
        <v>36.6</v>
      </c>
      <c r="S210" s="153">
        <v>36.6</v>
      </c>
      <c r="T210" s="147">
        <v>109.4</v>
      </c>
      <c r="U210" s="153">
        <v>109.4</v>
      </c>
      <c r="V210" s="147">
        <v>438.8</v>
      </c>
      <c r="W210" s="154">
        <v>438.8</v>
      </c>
      <c r="X210" s="141"/>
    </row>
    <row r="211" spans="1:24" ht="82.5" customHeight="1">
      <c r="A211" s="133"/>
      <c r="B211" s="393" t="s">
        <v>567</v>
      </c>
      <c r="C211" s="393"/>
      <c r="D211" s="393"/>
      <c r="E211" s="393"/>
      <c r="F211" s="393"/>
      <c r="G211" s="394"/>
      <c r="H211" s="150">
        <v>702</v>
      </c>
      <c r="I211" s="151">
        <v>4239906</v>
      </c>
      <c r="J211" s="152">
        <v>1</v>
      </c>
      <c r="K211" s="395"/>
      <c r="L211" s="395"/>
      <c r="M211" s="395"/>
      <c r="N211" s="147">
        <v>78.3</v>
      </c>
      <c r="O211" s="153">
        <v>78.3</v>
      </c>
      <c r="P211" s="148">
        <v>129.9</v>
      </c>
      <c r="Q211" s="153">
        <v>129.9</v>
      </c>
      <c r="R211" s="147">
        <v>49.9</v>
      </c>
      <c r="S211" s="153">
        <v>49.9</v>
      </c>
      <c r="T211" s="147">
        <v>93.1</v>
      </c>
      <c r="U211" s="153">
        <v>93.1</v>
      </c>
      <c r="V211" s="147">
        <v>351.2</v>
      </c>
      <c r="W211" s="154">
        <v>351.2</v>
      </c>
      <c r="X211" s="141"/>
    </row>
    <row r="212" spans="1:24" ht="42.75" customHeight="1">
      <c r="A212" s="133"/>
      <c r="B212" s="393" t="s">
        <v>568</v>
      </c>
      <c r="C212" s="393"/>
      <c r="D212" s="393"/>
      <c r="E212" s="393"/>
      <c r="F212" s="393"/>
      <c r="G212" s="394"/>
      <c r="H212" s="150">
        <v>702</v>
      </c>
      <c r="I212" s="151">
        <v>4239907</v>
      </c>
      <c r="J212" s="152">
        <v>1</v>
      </c>
      <c r="K212" s="395"/>
      <c r="L212" s="395"/>
      <c r="M212" s="395"/>
      <c r="N212" s="147">
        <v>120</v>
      </c>
      <c r="O212" s="153">
        <v>120</v>
      </c>
      <c r="P212" s="148">
        <v>240</v>
      </c>
      <c r="Q212" s="153">
        <v>240</v>
      </c>
      <c r="R212" s="147">
        <v>20</v>
      </c>
      <c r="S212" s="153">
        <v>20</v>
      </c>
      <c r="T212" s="147">
        <v>427.3</v>
      </c>
      <c r="U212" s="153">
        <v>427.3</v>
      </c>
      <c r="V212" s="147">
        <v>807.3</v>
      </c>
      <c r="W212" s="154">
        <v>807.3</v>
      </c>
      <c r="X212" s="141"/>
    </row>
    <row r="213" spans="1:24" ht="32.25" customHeight="1">
      <c r="A213" s="133"/>
      <c r="B213" s="393" t="s">
        <v>569</v>
      </c>
      <c r="C213" s="393"/>
      <c r="D213" s="393"/>
      <c r="E213" s="393"/>
      <c r="F213" s="393"/>
      <c r="G213" s="394"/>
      <c r="H213" s="150">
        <v>702</v>
      </c>
      <c r="I213" s="151">
        <v>4239908</v>
      </c>
      <c r="J213" s="152">
        <v>1</v>
      </c>
      <c r="K213" s="395"/>
      <c r="L213" s="395"/>
      <c r="M213" s="395"/>
      <c r="N213" s="147">
        <v>600</v>
      </c>
      <c r="O213" s="153">
        <v>600</v>
      </c>
      <c r="P213" s="148">
        <v>1977.8</v>
      </c>
      <c r="Q213" s="153">
        <v>1977.8</v>
      </c>
      <c r="R213" s="147">
        <v>-352</v>
      </c>
      <c r="S213" s="153">
        <v>-352</v>
      </c>
      <c r="T213" s="147">
        <v>7883.1</v>
      </c>
      <c r="U213" s="153">
        <v>7883.1</v>
      </c>
      <c r="V213" s="147">
        <v>10108.9</v>
      </c>
      <c r="W213" s="154">
        <v>10108.9</v>
      </c>
      <c r="X213" s="141"/>
    </row>
    <row r="214" spans="1:24" ht="32.25" customHeight="1">
      <c r="A214" s="133"/>
      <c r="B214" s="393" t="s">
        <v>570</v>
      </c>
      <c r="C214" s="393"/>
      <c r="D214" s="393"/>
      <c r="E214" s="393"/>
      <c r="F214" s="393"/>
      <c r="G214" s="394"/>
      <c r="H214" s="150">
        <v>702</v>
      </c>
      <c r="I214" s="151">
        <v>4239909</v>
      </c>
      <c r="J214" s="152">
        <v>1</v>
      </c>
      <c r="K214" s="395"/>
      <c r="L214" s="395"/>
      <c r="M214" s="395"/>
      <c r="N214" s="147">
        <v>200</v>
      </c>
      <c r="O214" s="153">
        <v>200</v>
      </c>
      <c r="P214" s="148">
        <v>-66.1</v>
      </c>
      <c r="Q214" s="153">
        <v>-66.1</v>
      </c>
      <c r="R214" s="147">
        <v>0</v>
      </c>
      <c r="S214" s="153">
        <v>0</v>
      </c>
      <c r="T214" s="147">
        <v>0</v>
      </c>
      <c r="U214" s="153">
        <v>0</v>
      </c>
      <c r="V214" s="147">
        <v>133.9</v>
      </c>
      <c r="W214" s="154">
        <v>133.9</v>
      </c>
      <c r="X214" s="141"/>
    </row>
    <row r="215" spans="1:24" ht="19.5" customHeight="1">
      <c r="A215" s="133"/>
      <c r="B215" s="393" t="s">
        <v>571</v>
      </c>
      <c r="C215" s="393"/>
      <c r="D215" s="393"/>
      <c r="E215" s="393"/>
      <c r="F215" s="393"/>
      <c r="G215" s="394"/>
      <c r="H215" s="150">
        <v>702</v>
      </c>
      <c r="I215" s="151">
        <v>4240000</v>
      </c>
      <c r="J215" s="152">
        <v>1</v>
      </c>
      <c r="K215" s="395"/>
      <c r="L215" s="395"/>
      <c r="M215" s="395"/>
      <c r="N215" s="147">
        <v>38679.1</v>
      </c>
      <c r="O215" s="153">
        <v>38679.1</v>
      </c>
      <c r="P215" s="148">
        <v>52193</v>
      </c>
      <c r="Q215" s="153">
        <v>52193</v>
      </c>
      <c r="R215" s="147">
        <v>19098.9</v>
      </c>
      <c r="S215" s="153">
        <v>19098.9</v>
      </c>
      <c r="T215" s="147">
        <v>29672.2</v>
      </c>
      <c r="U215" s="153">
        <v>29672.2</v>
      </c>
      <c r="V215" s="147">
        <v>139643.3</v>
      </c>
      <c r="W215" s="154">
        <v>139643.3</v>
      </c>
      <c r="X215" s="141"/>
    </row>
    <row r="216" spans="1:24" ht="21.75" customHeight="1">
      <c r="A216" s="133"/>
      <c r="B216" s="393" t="s">
        <v>459</v>
      </c>
      <c r="C216" s="393"/>
      <c r="D216" s="393"/>
      <c r="E216" s="393"/>
      <c r="F216" s="393"/>
      <c r="G216" s="394"/>
      <c r="H216" s="150">
        <v>702</v>
      </c>
      <c r="I216" s="151">
        <v>4249900</v>
      </c>
      <c r="J216" s="152">
        <v>1</v>
      </c>
      <c r="K216" s="395"/>
      <c r="L216" s="395"/>
      <c r="M216" s="395"/>
      <c r="N216" s="147">
        <v>38679.1</v>
      </c>
      <c r="O216" s="153">
        <v>38679.1</v>
      </c>
      <c r="P216" s="148">
        <v>52193</v>
      </c>
      <c r="Q216" s="153">
        <v>52193</v>
      </c>
      <c r="R216" s="147">
        <v>19098.9</v>
      </c>
      <c r="S216" s="153">
        <v>19098.9</v>
      </c>
      <c r="T216" s="147">
        <v>29672.2</v>
      </c>
      <c r="U216" s="153">
        <v>29672.2</v>
      </c>
      <c r="V216" s="147">
        <v>139643.3</v>
      </c>
      <c r="W216" s="154">
        <v>139643.3</v>
      </c>
      <c r="X216" s="141"/>
    </row>
    <row r="217" spans="1:24" ht="140.25" customHeight="1">
      <c r="A217" s="133"/>
      <c r="B217" s="393" t="s">
        <v>572</v>
      </c>
      <c r="C217" s="393"/>
      <c r="D217" s="393"/>
      <c r="E217" s="393"/>
      <c r="F217" s="393"/>
      <c r="G217" s="394"/>
      <c r="H217" s="150">
        <v>702</v>
      </c>
      <c r="I217" s="151">
        <v>4249901</v>
      </c>
      <c r="J217" s="152">
        <v>1</v>
      </c>
      <c r="K217" s="395"/>
      <c r="L217" s="395"/>
      <c r="M217" s="395"/>
      <c r="N217" s="147">
        <v>36990.8</v>
      </c>
      <c r="O217" s="153">
        <v>36990.8</v>
      </c>
      <c r="P217" s="148">
        <v>51340.1</v>
      </c>
      <c r="Q217" s="153">
        <v>51340.1</v>
      </c>
      <c r="R217" s="147">
        <v>18103.3</v>
      </c>
      <c r="S217" s="153">
        <v>18103.3</v>
      </c>
      <c r="T217" s="147">
        <v>29084.1</v>
      </c>
      <c r="U217" s="153">
        <v>29084.1</v>
      </c>
      <c r="V217" s="147">
        <v>135518.4</v>
      </c>
      <c r="W217" s="154">
        <v>135518.4</v>
      </c>
      <c r="X217" s="141"/>
    </row>
    <row r="218" spans="1:24" ht="32.25" customHeight="1">
      <c r="A218" s="133"/>
      <c r="B218" s="393" t="s">
        <v>573</v>
      </c>
      <c r="C218" s="393"/>
      <c r="D218" s="393"/>
      <c r="E218" s="393"/>
      <c r="F218" s="393"/>
      <c r="G218" s="394"/>
      <c r="H218" s="150">
        <v>702</v>
      </c>
      <c r="I218" s="151">
        <v>4249902</v>
      </c>
      <c r="J218" s="152">
        <v>1</v>
      </c>
      <c r="K218" s="395"/>
      <c r="L218" s="395"/>
      <c r="M218" s="395"/>
      <c r="N218" s="147">
        <v>250</v>
      </c>
      <c r="O218" s="153">
        <v>250</v>
      </c>
      <c r="P218" s="148">
        <v>6.3</v>
      </c>
      <c r="Q218" s="153">
        <v>6.3</v>
      </c>
      <c r="R218" s="147">
        <v>0</v>
      </c>
      <c r="S218" s="153">
        <v>0</v>
      </c>
      <c r="T218" s="147">
        <v>0</v>
      </c>
      <c r="U218" s="153">
        <v>0</v>
      </c>
      <c r="V218" s="147">
        <v>256.3</v>
      </c>
      <c r="W218" s="154">
        <v>256.3</v>
      </c>
      <c r="X218" s="141"/>
    </row>
    <row r="219" spans="1:24" ht="168.75" customHeight="1">
      <c r="A219" s="133"/>
      <c r="B219" s="393" t="s">
        <v>574</v>
      </c>
      <c r="C219" s="393"/>
      <c r="D219" s="393"/>
      <c r="E219" s="393"/>
      <c r="F219" s="393"/>
      <c r="G219" s="394"/>
      <c r="H219" s="150">
        <v>702</v>
      </c>
      <c r="I219" s="151">
        <v>4249903</v>
      </c>
      <c r="J219" s="152">
        <v>1</v>
      </c>
      <c r="K219" s="395"/>
      <c r="L219" s="395"/>
      <c r="M219" s="395"/>
      <c r="N219" s="147">
        <v>400</v>
      </c>
      <c r="O219" s="153">
        <v>400</v>
      </c>
      <c r="P219" s="148">
        <v>400</v>
      </c>
      <c r="Q219" s="153">
        <v>400</v>
      </c>
      <c r="R219" s="147">
        <v>436.4</v>
      </c>
      <c r="S219" s="153">
        <v>436.4</v>
      </c>
      <c r="T219" s="147">
        <v>0</v>
      </c>
      <c r="U219" s="153">
        <v>0</v>
      </c>
      <c r="V219" s="147">
        <v>1236.4</v>
      </c>
      <c r="W219" s="154">
        <v>1236.4</v>
      </c>
      <c r="X219" s="141"/>
    </row>
    <row r="220" spans="1:24" ht="21.75" customHeight="1">
      <c r="A220" s="133"/>
      <c r="B220" s="393" t="s">
        <v>575</v>
      </c>
      <c r="C220" s="393"/>
      <c r="D220" s="393"/>
      <c r="E220" s="393"/>
      <c r="F220" s="393"/>
      <c r="G220" s="394"/>
      <c r="H220" s="150">
        <v>702</v>
      </c>
      <c r="I220" s="151">
        <v>4249904</v>
      </c>
      <c r="J220" s="152">
        <v>1</v>
      </c>
      <c r="K220" s="395"/>
      <c r="L220" s="395"/>
      <c r="M220" s="395"/>
      <c r="N220" s="147">
        <v>0</v>
      </c>
      <c r="O220" s="153">
        <v>0</v>
      </c>
      <c r="P220" s="148">
        <v>243.7</v>
      </c>
      <c r="Q220" s="153">
        <v>243.7</v>
      </c>
      <c r="R220" s="147">
        <v>400</v>
      </c>
      <c r="S220" s="153">
        <v>400</v>
      </c>
      <c r="T220" s="147">
        <v>410</v>
      </c>
      <c r="U220" s="153">
        <v>410</v>
      </c>
      <c r="V220" s="147">
        <v>1053.7</v>
      </c>
      <c r="W220" s="154">
        <v>1053.7</v>
      </c>
      <c r="X220" s="141"/>
    </row>
    <row r="221" spans="1:24" ht="148.5" customHeight="1">
      <c r="A221" s="133"/>
      <c r="B221" s="393" t="s">
        <v>576</v>
      </c>
      <c r="C221" s="393"/>
      <c r="D221" s="393"/>
      <c r="E221" s="393"/>
      <c r="F221" s="393"/>
      <c r="G221" s="394"/>
      <c r="H221" s="150">
        <v>702</v>
      </c>
      <c r="I221" s="151">
        <v>4249906</v>
      </c>
      <c r="J221" s="152">
        <v>1</v>
      </c>
      <c r="K221" s="395"/>
      <c r="L221" s="395"/>
      <c r="M221" s="395"/>
      <c r="N221" s="147">
        <v>42.6</v>
      </c>
      <c r="O221" s="153">
        <v>42.6</v>
      </c>
      <c r="P221" s="148">
        <v>21.3</v>
      </c>
      <c r="Q221" s="153">
        <v>21.3</v>
      </c>
      <c r="R221" s="147">
        <v>0</v>
      </c>
      <c r="S221" s="153">
        <v>0</v>
      </c>
      <c r="T221" s="147">
        <v>41.9</v>
      </c>
      <c r="U221" s="153">
        <v>41.9</v>
      </c>
      <c r="V221" s="147">
        <v>105.8</v>
      </c>
      <c r="W221" s="154">
        <v>105.8</v>
      </c>
      <c r="X221" s="141"/>
    </row>
    <row r="222" spans="1:24" ht="151.5" customHeight="1">
      <c r="A222" s="133"/>
      <c r="B222" s="393" t="s">
        <v>577</v>
      </c>
      <c r="C222" s="393"/>
      <c r="D222" s="393"/>
      <c r="E222" s="393"/>
      <c r="F222" s="393"/>
      <c r="G222" s="394"/>
      <c r="H222" s="150">
        <v>702</v>
      </c>
      <c r="I222" s="151">
        <v>4249907</v>
      </c>
      <c r="J222" s="152">
        <v>1</v>
      </c>
      <c r="K222" s="395"/>
      <c r="L222" s="395"/>
      <c r="M222" s="395"/>
      <c r="N222" s="147">
        <v>48</v>
      </c>
      <c r="O222" s="153">
        <v>48</v>
      </c>
      <c r="P222" s="148">
        <v>0</v>
      </c>
      <c r="Q222" s="153">
        <v>0</v>
      </c>
      <c r="R222" s="147">
        <v>0</v>
      </c>
      <c r="S222" s="153">
        <v>0</v>
      </c>
      <c r="T222" s="147">
        <v>0</v>
      </c>
      <c r="U222" s="153">
        <v>0</v>
      </c>
      <c r="V222" s="147">
        <v>48</v>
      </c>
      <c r="W222" s="154">
        <v>48</v>
      </c>
      <c r="X222" s="141"/>
    </row>
    <row r="223" spans="1:24" ht="84.75" customHeight="1">
      <c r="A223" s="133"/>
      <c r="B223" s="393" t="s">
        <v>578</v>
      </c>
      <c r="C223" s="393"/>
      <c r="D223" s="393"/>
      <c r="E223" s="393"/>
      <c r="F223" s="393"/>
      <c r="G223" s="394"/>
      <c r="H223" s="150">
        <v>702</v>
      </c>
      <c r="I223" s="151">
        <v>4249908</v>
      </c>
      <c r="J223" s="152">
        <v>1</v>
      </c>
      <c r="K223" s="395"/>
      <c r="L223" s="395"/>
      <c r="M223" s="395"/>
      <c r="N223" s="147">
        <v>584.1</v>
      </c>
      <c r="O223" s="153">
        <v>584.1</v>
      </c>
      <c r="P223" s="148">
        <v>0</v>
      </c>
      <c r="Q223" s="153">
        <v>0</v>
      </c>
      <c r="R223" s="147">
        <v>0</v>
      </c>
      <c r="S223" s="153">
        <v>0</v>
      </c>
      <c r="T223" s="147">
        <v>0</v>
      </c>
      <c r="U223" s="153">
        <v>0</v>
      </c>
      <c r="V223" s="147">
        <v>584.1</v>
      </c>
      <c r="W223" s="154">
        <v>584.1</v>
      </c>
      <c r="X223" s="141"/>
    </row>
    <row r="224" spans="1:24" ht="21.75" customHeight="1">
      <c r="A224" s="133"/>
      <c r="B224" s="393" t="s">
        <v>579</v>
      </c>
      <c r="C224" s="393"/>
      <c r="D224" s="393"/>
      <c r="E224" s="393"/>
      <c r="F224" s="393"/>
      <c r="G224" s="394"/>
      <c r="H224" s="150">
        <v>702</v>
      </c>
      <c r="I224" s="151">
        <v>4330000</v>
      </c>
      <c r="J224" s="152">
        <v>1</v>
      </c>
      <c r="K224" s="395"/>
      <c r="L224" s="395"/>
      <c r="M224" s="395"/>
      <c r="N224" s="147">
        <v>12085.5</v>
      </c>
      <c r="O224" s="153">
        <v>12085.5</v>
      </c>
      <c r="P224" s="148">
        <v>19861.8</v>
      </c>
      <c r="Q224" s="153">
        <v>19861.8</v>
      </c>
      <c r="R224" s="147">
        <v>2925.3</v>
      </c>
      <c r="S224" s="153">
        <v>2925.3</v>
      </c>
      <c r="T224" s="147">
        <v>7081.5</v>
      </c>
      <c r="U224" s="153">
        <v>7081.5</v>
      </c>
      <c r="V224" s="147">
        <v>41954.1</v>
      </c>
      <c r="W224" s="154">
        <v>41954.1</v>
      </c>
      <c r="X224" s="141"/>
    </row>
    <row r="225" spans="1:24" ht="21.75" customHeight="1">
      <c r="A225" s="133"/>
      <c r="B225" s="393" t="s">
        <v>459</v>
      </c>
      <c r="C225" s="393"/>
      <c r="D225" s="393"/>
      <c r="E225" s="393"/>
      <c r="F225" s="393"/>
      <c r="G225" s="394"/>
      <c r="H225" s="150">
        <v>702</v>
      </c>
      <c r="I225" s="151">
        <v>4339900</v>
      </c>
      <c r="J225" s="152">
        <v>1</v>
      </c>
      <c r="K225" s="395"/>
      <c r="L225" s="395"/>
      <c r="M225" s="395"/>
      <c r="N225" s="147">
        <v>12085.5</v>
      </c>
      <c r="O225" s="153">
        <v>12085.5</v>
      </c>
      <c r="P225" s="148">
        <v>19861.8</v>
      </c>
      <c r="Q225" s="153">
        <v>19861.8</v>
      </c>
      <c r="R225" s="147">
        <v>2925.3</v>
      </c>
      <c r="S225" s="153">
        <v>2925.3</v>
      </c>
      <c r="T225" s="147">
        <v>7081.5</v>
      </c>
      <c r="U225" s="153">
        <v>7081.5</v>
      </c>
      <c r="V225" s="147">
        <v>41954.1</v>
      </c>
      <c r="W225" s="154">
        <v>41954.1</v>
      </c>
      <c r="X225" s="141"/>
    </row>
    <row r="226" spans="1:24" ht="141" customHeight="1">
      <c r="A226" s="133"/>
      <c r="B226" s="393" t="s">
        <v>580</v>
      </c>
      <c r="C226" s="393"/>
      <c r="D226" s="393"/>
      <c r="E226" s="393"/>
      <c r="F226" s="393"/>
      <c r="G226" s="394"/>
      <c r="H226" s="150">
        <v>702</v>
      </c>
      <c r="I226" s="151">
        <v>4339901</v>
      </c>
      <c r="J226" s="152">
        <v>1</v>
      </c>
      <c r="K226" s="395"/>
      <c r="L226" s="395"/>
      <c r="M226" s="395"/>
      <c r="N226" s="147">
        <v>11399.7</v>
      </c>
      <c r="O226" s="153">
        <v>11399.7</v>
      </c>
      <c r="P226" s="148">
        <v>19071</v>
      </c>
      <c r="Q226" s="153">
        <v>19071</v>
      </c>
      <c r="R226" s="147">
        <v>2258</v>
      </c>
      <c r="S226" s="153">
        <v>2258</v>
      </c>
      <c r="T226" s="147">
        <v>7048.9</v>
      </c>
      <c r="U226" s="153">
        <v>7048.9</v>
      </c>
      <c r="V226" s="147">
        <v>39777.7</v>
      </c>
      <c r="W226" s="154">
        <v>39777.7</v>
      </c>
      <c r="X226" s="141"/>
    </row>
    <row r="227" spans="1:24" ht="148.5" customHeight="1">
      <c r="A227" s="133"/>
      <c r="B227" s="393" t="s">
        <v>581</v>
      </c>
      <c r="C227" s="393"/>
      <c r="D227" s="393"/>
      <c r="E227" s="393"/>
      <c r="F227" s="393"/>
      <c r="G227" s="394"/>
      <c r="H227" s="150">
        <v>702</v>
      </c>
      <c r="I227" s="151">
        <v>4339902</v>
      </c>
      <c r="J227" s="152">
        <v>1</v>
      </c>
      <c r="K227" s="395"/>
      <c r="L227" s="395"/>
      <c r="M227" s="395"/>
      <c r="N227" s="147">
        <v>0</v>
      </c>
      <c r="O227" s="153">
        <v>0</v>
      </c>
      <c r="P227" s="148">
        <v>300</v>
      </c>
      <c r="Q227" s="153">
        <v>300</v>
      </c>
      <c r="R227" s="147">
        <v>308.1</v>
      </c>
      <c r="S227" s="153">
        <v>308.1</v>
      </c>
      <c r="T227" s="147">
        <v>0</v>
      </c>
      <c r="U227" s="153">
        <v>0</v>
      </c>
      <c r="V227" s="147">
        <v>608.1</v>
      </c>
      <c r="W227" s="154">
        <v>608.1</v>
      </c>
      <c r="X227" s="141"/>
    </row>
    <row r="228" spans="1:24" ht="168.75" customHeight="1">
      <c r="A228" s="133"/>
      <c r="B228" s="393" t="s">
        <v>582</v>
      </c>
      <c r="C228" s="393"/>
      <c r="D228" s="393"/>
      <c r="E228" s="393"/>
      <c r="F228" s="393"/>
      <c r="G228" s="394"/>
      <c r="H228" s="150">
        <v>702</v>
      </c>
      <c r="I228" s="151">
        <v>4339903</v>
      </c>
      <c r="J228" s="152">
        <v>1</v>
      </c>
      <c r="K228" s="395"/>
      <c r="L228" s="395"/>
      <c r="M228" s="395"/>
      <c r="N228" s="147">
        <v>200</v>
      </c>
      <c r="O228" s="153">
        <v>200</v>
      </c>
      <c r="P228" s="148">
        <v>300</v>
      </c>
      <c r="Q228" s="153">
        <v>300</v>
      </c>
      <c r="R228" s="147">
        <v>326.5</v>
      </c>
      <c r="S228" s="153">
        <v>326.5</v>
      </c>
      <c r="T228" s="147">
        <v>0</v>
      </c>
      <c r="U228" s="153">
        <v>0</v>
      </c>
      <c r="V228" s="147">
        <v>826.5</v>
      </c>
      <c r="W228" s="154">
        <v>826.5</v>
      </c>
      <c r="X228" s="141"/>
    </row>
    <row r="229" spans="1:24" ht="168.75" customHeight="1">
      <c r="A229" s="133"/>
      <c r="B229" s="393" t="s">
        <v>583</v>
      </c>
      <c r="C229" s="393"/>
      <c r="D229" s="393"/>
      <c r="E229" s="393"/>
      <c r="F229" s="393"/>
      <c r="G229" s="394"/>
      <c r="H229" s="150">
        <v>702</v>
      </c>
      <c r="I229" s="151">
        <v>4339906</v>
      </c>
      <c r="J229" s="152">
        <v>1</v>
      </c>
      <c r="K229" s="395"/>
      <c r="L229" s="395"/>
      <c r="M229" s="395"/>
      <c r="N229" s="147">
        <v>17.7</v>
      </c>
      <c r="O229" s="153">
        <v>17.7</v>
      </c>
      <c r="P229" s="148">
        <v>8.8</v>
      </c>
      <c r="Q229" s="153">
        <v>8.8</v>
      </c>
      <c r="R229" s="147">
        <v>0</v>
      </c>
      <c r="S229" s="153">
        <v>0</v>
      </c>
      <c r="T229" s="147">
        <v>17.5</v>
      </c>
      <c r="U229" s="153">
        <v>17.5</v>
      </c>
      <c r="V229" s="147">
        <v>44</v>
      </c>
      <c r="W229" s="154">
        <v>44</v>
      </c>
      <c r="X229" s="141"/>
    </row>
    <row r="230" spans="1:24" ht="149.25" customHeight="1">
      <c r="A230" s="133"/>
      <c r="B230" s="393" t="s">
        <v>584</v>
      </c>
      <c r="C230" s="393"/>
      <c r="D230" s="393"/>
      <c r="E230" s="393"/>
      <c r="F230" s="393"/>
      <c r="G230" s="394"/>
      <c r="H230" s="150">
        <v>702</v>
      </c>
      <c r="I230" s="151">
        <v>4339907</v>
      </c>
      <c r="J230" s="152">
        <v>1</v>
      </c>
      <c r="K230" s="395"/>
      <c r="L230" s="395"/>
      <c r="M230" s="395"/>
      <c r="N230" s="147">
        <v>438.2</v>
      </c>
      <c r="O230" s="153">
        <v>438.2</v>
      </c>
      <c r="P230" s="148">
        <v>0</v>
      </c>
      <c r="Q230" s="153">
        <v>0</v>
      </c>
      <c r="R230" s="147">
        <v>0</v>
      </c>
      <c r="S230" s="153">
        <v>0</v>
      </c>
      <c r="T230" s="147">
        <v>0</v>
      </c>
      <c r="U230" s="153">
        <v>0</v>
      </c>
      <c r="V230" s="147">
        <v>438.2</v>
      </c>
      <c r="W230" s="154">
        <v>438.2</v>
      </c>
      <c r="X230" s="141"/>
    </row>
    <row r="231" spans="1:24" ht="21.75" customHeight="1">
      <c r="A231" s="133"/>
      <c r="B231" s="393" t="s">
        <v>585</v>
      </c>
      <c r="C231" s="393"/>
      <c r="D231" s="393"/>
      <c r="E231" s="393"/>
      <c r="F231" s="393"/>
      <c r="G231" s="394"/>
      <c r="H231" s="150">
        <v>702</v>
      </c>
      <c r="I231" s="151">
        <v>5200000</v>
      </c>
      <c r="J231" s="152">
        <v>1</v>
      </c>
      <c r="K231" s="395"/>
      <c r="L231" s="395"/>
      <c r="M231" s="395"/>
      <c r="N231" s="147">
        <v>11351.7</v>
      </c>
      <c r="O231" s="153">
        <v>11351.7</v>
      </c>
      <c r="P231" s="148">
        <v>3839.9</v>
      </c>
      <c r="Q231" s="153">
        <v>3839.9</v>
      </c>
      <c r="R231" s="147">
        <v>1770.4</v>
      </c>
      <c r="S231" s="153">
        <v>1770.4</v>
      </c>
      <c r="T231" s="147">
        <v>3789</v>
      </c>
      <c r="U231" s="153">
        <v>3789</v>
      </c>
      <c r="V231" s="147">
        <v>20751</v>
      </c>
      <c r="W231" s="154">
        <v>20751</v>
      </c>
      <c r="X231" s="141"/>
    </row>
    <row r="232" spans="1:24" ht="32.25" customHeight="1">
      <c r="A232" s="133"/>
      <c r="B232" s="393" t="s">
        <v>586</v>
      </c>
      <c r="C232" s="393"/>
      <c r="D232" s="393"/>
      <c r="E232" s="393"/>
      <c r="F232" s="393"/>
      <c r="G232" s="394"/>
      <c r="H232" s="150">
        <v>702</v>
      </c>
      <c r="I232" s="151">
        <v>5200900</v>
      </c>
      <c r="J232" s="152">
        <v>1</v>
      </c>
      <c r="K232" s="395"/>
      <c r="L232" s="395"/>
      <c r="M232" s="395"/>
      <c r="N232" s="147">
        <v>11351.7</v>
      </c>
      <c r="O232" s="153">
        <v>11351.7</v>
      </c>
      <c r="P232" s="148">
        <v>3839.9</v>
      </c>
      <c r="Q232" s="153">
        <v>3839.9</v>
      </c>
      <c r="R232" s="147">
        <v>1770.4</v>
      </c>
      <c r="S232" s="153">
        <v>1770.4</v>
      </c>
      <c r="T232" s="147">
        <v>3789</v>
      </c>
      <c r="U232" s="153">
        <v>3789</v>
      </c>
      <c r="V232" s="147">
        <v>20751</v>
      </c>
      <c r="W232" s="154">
        <v>20751</v>
      </c>
      <c r="X232" s="141"/>
    </row>
    <row r="233" spans="1:24" ht="74.25" customHeight="1">
      <c r="A233" s="133"/>
      <c r="B233" s="393" t="s">
        <v>587</v>
      </c>
      <c r="C233" s="393"/>
      <c r="D233" s="393"/>
      <c r="E233" s="393"/>
      <c r="F233" s="393"/>
      <c r="G233" s="394"/>
      <c r="H233" s="150">
        <v>702</v>
      </c>
      <c r="I233" s="151">
        <v>5200901</v>
      </c>
      <c r="J233" s="152">
        <v>1</v>
      </c>
      <c r="K233" s="395"/>
      <c r="L233" s="395"/>
      <c r="M233" s="395"/>
      <c r="N233" s="147">
        <v>11063.8</v>
      </c>
      <c r="O233" s="153">
        <v>11063.8</v>
      </c>
      <c r="P233" s="148">
        <v>3778</v>
      </c>
      <c r="Q233" s="153">
        <v>3778</v>
      </c>
      <c r="R233" s="147">
        <v>1730.5</v>
      </c>
      <c r="S233" s="153">
        <v>1730.5</v>
      </c>
      <c r="T233" s="147">
        <v>0</v>
      </c>
      <c r="U233" s="153">
        <v>0</v>
      </c>
      <c r="V233" s="147">
        <v>16572.3</v>
      </c>
      <c r="W233" s="154">
        <v>16572.3</v>
      </c>
      <c r="X233" s="141"/>
    </row>
    <row r="234" spans="1:24" ht="65.25" customHeight="1">
      <c r="A234" s="133"/>
      <c r="B234" s="393" t="s">
        <v>588</v>
      </c>
      <c r="C234" s="393"/>
      <c r="D234" s="393"/>
      <c r="E234" s="393"/>
      <c r="F234" s="393"/>
      <c r="G234" s="394"/>
      <c r="H234" s="150">
        <v>702</v>
      </c>
      <c r="I234" s="151">
        <v>5200902</v>
      </c>
      <c r="J234" s="152">
        <v>1</v>
      </c>
      <c r="K234" s="395"/>
      <c r="L234" s="395"/>
      <c r="M234" s="395"/>
      <c r="N234" s="147">
        <v>287.9</v>
      </c>
      <c r="O234" s="153">
        <v>287.9</v>
      </c>
      <c r="P234" s="148">
        <v>61.9</v>
      </c>
      <c r="Q234" s="153">
        <v>61.9</v>
      </c>
      <c r="R234" s="147">
        <v>39.9</v>
      </c>
      <c r="S234" s="153">
        <v>39.9</v>
      </c>
      <c r="T234" s="147">
        <v>0</v>
      </c>
      <c r="U234" s="153">
        <v>0</v>
      </c>
      <c r="V234" s="147">
        <v>389.7</v>
      </c>
      <c r="W234" s="154">
        <v>389.7</v>
      </c>
      <c r="X234" s="141"/>
    </row>
    <row r="235" spans="1:24" ht="64.5" customHeight="1">
      <c r="A235" s="133"/>
      <c r="B235" s="393" t="s">
        <v>589</v>
      </c>
      <c r="C235" s="393"/>
      <c r="D235" s="393"/>
      <c r="E235" s="393"/>
      <c r="F235" s="393"/>
      <c r="G235" s="394"/>
      <c r="H235" s="150">
        <v>702</v>
      </c>
      <c r="I235" s="151">
        <v>5200903</v>
      </c>
      <c r="J235" s="152">
        <v>1</v>
      </c>
      <c r="K235" s="395"/>
      <c r="L235" s="395"/>
      <c r="M235" s="395"/>
      <c r="N235" s="147">
        <v>0</v>
      </c>
      <c r="O235" s="153">
        <v>0</v>
      </c>
      <c r="P235" s="148">
        <v>0</v>
      </c>
      <c r="Q235" s="153">
        <v>0</v>
      </c>
      <c r="R235" s="147">
        <v>0</v>
      </c>
      <c r="S235" s="153">
        <v>0</v>
      </c>
      <c r="T235" s="147">
        <v>3701.9</v>
      </c>
      <c r="U235" s="153">
        <v>3701.9</v>
      </c>
      <c r="V235" s="147">
        <v>3701.9</v>
      </c>
      <c r="W235" s="154">
        <v>3701.9</v>
      </c>
      <c r="X235" s="141"/>
    </row>
    <row r="236" spans="1:24" ht="63" customHeight="1">
      <c r="A236" s="133"/>
      <c r="B236" s="393" t="s">
        <v>590</v>
      </c>
      <c r="C236" s="393"/>
      <c r="D236" s="393"/>
      <c r="E236" s="393"/>
      <c r="F236" s="393"/>
      <c r="G236" s="394"/>
      <c r="H236" s="150">
        <v>702</v>
      </c>
      <c r="I236" s="151">
        <v>5200904</v>
      </c>
      <c r="J236" s="152">
        <v>1</v>
      </c>
      <c r="K236" s="395"/>
      <c r="L236" s="395"/>
      <c r="M236" s="395"/>
      <c r="N236" s="147">
        <v>0</v>
      </c>
      <c r="O236" s="153">
        <v>0</v>
      </c>
      <c r="P236" s="148">
        <v>0</v>
      </c>
      <c r="Q236" s="153">
        <v>0</v>
      </c>
      <c r="R236" s="147">
        <v>0</v>
      </c>
      <c r="S236" s="153">
        <v>0</v>
      </c>
      <c r="T236" s="147">
        <v>87.1</v>
      </c>
      <c r="U236" s="153">
        <v>87.1</v>
      </c>
      <c r="V236" s="147">
        <v>87.1</v>
      </c>
      <c r="W236" s="154">
        <v>87.1</v>
      </c>
      <c r="X236" s="141"/>
    </row>
    <row r="237" spans="1:24" ht="20.25" customHeight="1">
      <c r="A237" s="133"/>
      <c r="B237" s="401" t="s">
        <v>591</v>
      </c>
      <c r="C237" s="401"/>
      <c r="D237" s="401"/>
      <c r="E237" s="401"/>
      <c r="F237" s="401"/>
      <c r="G237" s="402"/>
      <c r="H237" s="142">
        <v>707</v>
      </c>
      <c r="I237" s="143">
        <v>0</v>
      </c>
      <c r="J237" s="144">
        <v>0</v>
      </c>
      <c r="K237" s="392"/>
      <c r="L237" s="392"/>
      <c r="M237" s="392"/>
      <c r="N237" s="147">
        <v>6758.2</v>
      </c>
      <c r="O237" s="145">
        <v>6758.2</v>
      </c>
      <c r="P237" s="148">
        <v>7321.1</v>
      </c>
      <c r="Q237" s="145">
        <v>7321.1</v>
      </c>
      <c r="R237" s="147">
        <v>522.1</v>
      </c>
      <c r="S237" s="145">
        <v>522.1</v>
      </c>
      <c r="T237" s="147">
        <v>1553.2</v>
      </c>
      <c r="U237" s="145">
        <v>1553.2</v>
      </c>
      <c r="V237" s="147">
        <v>16154.6</v>
      </c>
      <c r="W237" s="149">
        <v>16154.6</v>
      </c>
      <c r="X237" s="141"/>
    </row>
    <row r="238" spans="1:24" ht="32.25" customHeight="1">
      <c r="A238" s="133"/>
      <c r="B238" s="393" t="s">
        <v>592</v>
      </c>
      <c r="C238" s="393"/>
      <c r="D238" s="393"/>
      <c r="E238" s="393"/>
      <c r="F238" s="393"/>
      <c r="G238" s="394"/>
      <c r="H238" s="150">
        <v>707</v>
      </c>
      <c r="I238" s="151">
        <v>4310000</v>
      </c>
      <c r="J238" s="152">
        <v>0</v>
      </c>
      <c r="K238" s="395"/>
      <c r="L238" s="395"/>
      <c r="M238" s="395"/>
      <c r="N238" s="147">
        <v>3992.1</v>
      </c>
      <c r="O238" s="153">
        <v>3992.1</v>
      </c>
      <c r="P238" s="148">
        <v>2223.7</v>
      </c>
      <c r="Q238" s="153">
        <v>2223.7</v>
      </c>
      <c r="R238" s="147">
        <v>-968.3</v>
      </c>
      <c r="S238" s="153">
        <v>-968.3</v>
      </c>
      <c r="T238" s="147">
        <v>733.6</v>
      </c>
      <c r="U238" s="153">
        <v>733.6</v>
      </c>
      <c r="V238" s="147">
        <v>5981.1</v>
      </c>
      <c r="W238" s="154">
        <v>5981.1</v>
      </c>
      <c r="X238" s="141"/>
    </row>
    <row r="239" spans="1:24" ht="21.75" customHeight="1">
      <c r="A239" s="133"/>
      <c r="B239" s="393" t="s">
        <v>593</v>
      </c>
      <c r="C239" s="393"/>
      <c r="D239" s="393"/>
      <c r="E239" s="393"/>
      <c r="F239" s="393"/>
      <c r="G239" s="394"/>
      <c r="H239" s="150">
        <v>707</v>
      </c>
      <c r="I239" s="151">
        <v>4310100</v>
      </c>
      <c r="J239" s="152">
        <v>0</v>
      </c>
      <c r="K239" s="395"/>
      <c r="L239" s="395"/>
      <c r="M239" s="395"/>
      <c r="N239" s="147">
        <v>3992.1</v>
      </c>
      <c r="O239" s="153">
        <v>3992.1</v>
      </c>
      <c r="P239" s="148">
        <v>2223.7</v>
      </c>
      <c r="Q239" s="153">
        <v>2223.7</v>
      </c>
      <c r="R239" s="147">
        <v>-968.3</v>
      </c>
      <c r="S239" s="153">
        <v>-968.3</v>
      </c>
      <c r="T239" s="147">
        <v>733.6</v>
      </c>
      <c r="U239" s="153">
        <v>733.6</v>
      </c>
      <c r="V239" s="147">
        <v>5981.1</v>
      </c>
      <c r="W239" s="154">
        <v>5981.1</v>
      </c>
      <c r="X239" s="141"/>
    </row>
    <row r="240" spans="1:24" ht="38.25" customHeight="1">
      <c r="A240" s="133"/>
      <c r="B240" s="393" t="s">
        <v>594</v>
      </c>
      <c r="C240" s="393"/>
      <c r="D240" s="393"/>
      <c r="E240" s="393"/>
      <c r="F240" s="393"/>
      <c r="G240" s="394"/>
      <c r="H240" s="150">
        <v>707</v>
      </c>
      <c r="I240" s="151">
        <v>4310101</v>
      </c>
      <c r="J240" s="152">
        <v>1</v>
      </c>
      <c r="K240" s="395"/>
      <c r="L240" s="395"/>
      <c r="M240" s="395"/>
      <c r="N240" s="147">
        <v>0</v>
      </c>
      <c r="O240" s="153">
        <v>0</v>
      </c>
      <c r="P240" s="148">
        <v>746</v>
      </c>
      <c r="Q240" s="153">
        <v>746</v>
      </c>
      <c r="R240" s="147">
        <v>0</v>
      </c>
      <c r="S240" s="153">
        <v>0</v>
      </c>
      <c r="T240" s="147">
        <v>0</v>
      </c>
      <c r="U240" s="153">
        <v>0</v>
      </c>
      <c r="V240" s="147">
        <v>746</v>
      </c>
      <c r="W240" s="154">
        <v>746</v>
      </c>
      <c r="X240" s="141"/>
    </row>
    <row r="241" spans="1:24" ht="19.5" customHeight="1">
      <c r="A241" s="133"/>
      <c r="B241" s="393" t="s">
        <v>595</v>
      </c>
      <c r="C241" s="393"/>
      <c r="D241" s="393"/>
      <c r="E241" s="393"/>
      <c r="F241" s="393"/>
      <c r="G241" s="394"/>
      <c r="H241" s="150">
        <v>707</v>
      </c>
      <c r="I241" s="151">
        <v>4310102</v>
      </c>
      <c r="J241" s="152">
        <v>500</v>
      </c>
      <c r="K241" s="395"/>
      <c r="L241" s="395"/>
      <c r="M241" s="395"/>
      <c r="N241" s="147">
        <v>587.5</v>
      </c>
      <c r="O241" s="153">
        <v>587.5</v>
      </c>
      <c r="P241" s="148">
        <v>0</v>
      </c>
      <c r="Q241" s="153">
        <v>0</v>
      </c>
      <c r="R241" s="147">
        <v>490</v>
      </c>
      <c r="S241" s="153">
        <v>490</v>
      </c>
      <c r="T241" s="147">
        <v>0</v>
      </c>
      <c r="U241" s="153">
        <v>0</v>
      </c>
      <c r="V241" s="147">
        <v>1077.5</v>
      </c>
      <c r="W241" s="154">
        <v>1077.5</v>
      </c>
      <c r="X241" s="141"/>
    </row>
    <row r="242" spans="1:24" ht="21.75" customHeight="1">
      <c r="A242" s="133"/>
      <c r="B242" s="393" t="s">
        <v>476</v>
      </c>
      <c r="C242" s="393"/>
      <c r="D242" s="393"/>
      <c r="E242" s="393"/>
      <c r="F242" s="393"/>
      <c r="G242" s="394"/>
      <c r="H242" s="150">
        <v>707</v>
      </c>
      <c r="I242" s="151">
        <v>7950000</v>
      </c>
      <c r="J242" s="152">
        <v>0</v>
      </c>
      <c r="K242" s="395"/>
      <c r="L242" s="395"/>
      <c r="M242" s="395"/>
      <c r="N242" s="147">
        <v>2766.1</v>
      </c>
      <c r="O242" s="153">
        <v>2766.1</v>
      </c>
      <c r="P242" s="148">
        <v>5097.4</v>
      </c>
      <c r="Q242" s="153">
        <v>5097.4</v>
      </c>
      <c r="R242" s="147">
        <v>1490.4</v>
      </c>
      <c r="S242" s="153">
        <v>1490.4</v>
      </c>
      <c r="T242" s="147">
        <v>819.6</v>
      </c>
      <c r="U242" s="153">
        <v>819.6</v>
      </c>
      <c r="V242" s="147">
        <v>10173.5</v>
      </c>
      <c r="W242" s="154">
        <v>10173.5</v>
      </c>
      <c r="X242" s="141"/>
    </row>
    <row r="243" spans="1:24" ht="52.5" customHeight="1">
      <c r="A243" s="133"/>
      <c r="B243" s="393" t="s">
        <v>540</v>
      </c>
      <c r="C243" s="393"/>
      <c r="D243" s="393"/>
      <c r="E243" s="393"/>
      <c r="F243" s="393"/>
      <c r="G243" s="394"/>
      <c r="H243" s="150">
        <v>707</v>
      </c>
      <c r="I243" s="151">
        <v>7950005</v>
      </c>
      <c r="J243" s="152">
        <v>0</v>
      </c>
      <c r="K243" s="395"/>
      <c r="L243" s="395"/>
      <c r="M243" s="395"/>
      <c r="N243" s="147">
        <v>844.9</v>
      </c>
      <c r="O243" s="153">
        <v>844.9</v>
      </c>
      <c r="P243" s="148">
        <v>161.5</v>
      </c>
      <c r="Q243" s="153">
        <v>161.5</v>
      </c>
      <c r="R243" s="147">
        <v>119.3</v>
      </c>
      <c r="S243" s="153">
        <v>119.3</v>
      </c>
      <c r="T243" s="147">
        <v>180</v>
      </c>
      <c r="U243" s="153">
        <v>180</v>
      </c>
      <c r="V243" s="147">
        <v>1305.7</v>
      </c>
      <c r="W243" s="154">
        <v>1305.7</v>
      </c>
      <c r="X243" s="141"/>
    </row>
    <row r="244" spans="1:24" ht="53.25" customHeight="1">
      <c r="A244" s="133"/>
      <c r="B244" s="393" t="s">
        <v>596</v>
      </c>
      <c r="C244" s="393"/>
      <c r="D244" s="393"/>
      <c r="E244" s="393"/>
      <c r="F244" s="393"/>
      <c r="G244" s="394"/>
      <c r="H244" s="150">
        <v>707</v>
      </c>
      <c r="I244" s="151">
        <v>7950015</v>
      </c>
      <c r="J244" s="152">
        <v>500</v>
      </c>
      <c r="K244" s="395"/>
      <c r="L244" s="395"/>
      <c r="M244" s="395"/>
      <c r="N244" s="147">
        <v>1865.2</v>
      </c>
      <c r="O244" s="153">
        <v>1865.2</v>
      </c>
      <c r="P244" s="148">
        <v>4029.9</v>
      </c>
      <c r="Q244" s="153">
        <v>4029.9</v>
      </c>
      <c r="R244" s="147">
        <v>805.3</v>
      </c>
      <c r="S244" s="153">
        <v>805.3</v>
      </c>
      <c r="T244" s="147">
        <v>639.6</v>
      </c>
      <c r="U244" s="153">
        <v>639.6</v>
      </c>
      <c r="V244" s="147">
        <v>7340</v>
      </c>
      <c r="W244" s="154">
        <v>7340</v>
      </c>
      <c r="X244" s="141"/>
    </row>
    <row r="245" spans="1:24" ht="104.25" customHeight="1">
      <c r="A245" s="133"/>
      <c r="B245" s="393" t="s">
        <v>597</v>
      </c>
      <c r="C245" s="393"/>
      <c r="D245" s="393"/>
      <c r="E245" s="393"/>
      <c r="F245" s="393"/>
      <c r="G245" s="394"/>
      <c r="H245" s="150">
        <v>707</v>
      </c>
      <c r="I245" s="151">
        <v>7950020</v>
      </c>
      <c r="J245" s="152">
        <v>500</v>
      </c>
      <c r="K245" s="395"/>
      <c r="L245" s="395"/>
      <c r="M245" s="395"/>
      <c r="N245" s="147">
        <v>6</v>
      </c>
      <c r="O245" s="153">
        <v>6</v>
      </c>
      <c r="P245" s="148">
        <v>6</v>
      </c>
      <c r="Q245" s="153">
        <v>6</v>
      </c>
      <c r="R245" s="147">
        <v>0</v>
      </c>
      <c r="S245" s="153">
        <v>0</v>
      </c>
      <c r="T245" s="147">
        <v>0</v>
      </c>
      <c r="U245" s="153">
        <v>0</v>
      </c>
      <c r="V245" s="147">
        <v>12</v>
      </c>
      <c r="W245" s="154">
        <v>12</v>
      </c>
      <c r="X245" s="141"/>
    </row>
    <row r="246" spans="1:24" ht="70.5" customHeight="1">
      <c r="A246" s="133"/>
      <c r="B246" s="393" t="s">
        <v>598</v>
      </c>
      <c r="C246" s="393"/>
      <c r="D246" s="393"/>
      <c r="E246" s="393"/>
      <c r="F246" s="393"/>
      <c r="G246" s="394"/>
      <c r="H246" s="150">
        <v>707</v>
      </c>
      <c r="I246" s="151">
        <v>7950021</v>
      </c>
      <c r="J246" s="152">
        <v>500</v>
      </c>
      <c r="K246" s="395"/>
      <c r="L246" s="395"/>
      <c r="M246" s="395"/>
      <c r="N246" s="147">
        <v>50</v>
      </c>
      <c r="O246" s="153">
        <v>50</v>
      </c>
      <c r="P246" s="148">
        <v>900</v>
      </c>
      <c r="Q246" s="153">
        <v>900</v>
      </c>
      <c r="R246" s="147">
        <v>565.8</v>
      </c>
      <c r="S246" s="153">
        <v>565.8</v>
      </c>
      <c r="T246" s="147">
        <v>0</v>
      </c>
      <c r="U246" s="153">
        <v>0</v>
      </c>
      <c r="V246" s="147">
        <v>1515.8</v>
      </c>
      <c r="W246" s="154">
        <v>1515.8</v>
      </c>
      <c r="X246" s="141"/>
    </row>
    <row r="247" spans="1:24" ht="20.25" customHeight="1">
      <c r="A247" s="133"/>
      <c r="B247" s="401" t="s">
        <v>599</v>
      </c>
      <c r="C247" s="401"/>
      <c r="D247" s="401"/>
      <c r="E247" s="401"/>
      <c r="F247" s="401"/>
      <c r="G247" s="402"/>
      <c r="H247" s="142">
        <v>709</v>
      </c>
      <c r="I247" s="143">
        <v>0</v>
      </c>
      <c r="J247" s="144">
        <v>0</v>
      </c>
      <c r="K247" s="392"/>
      <c r="L247" s="392"/>
      <c r="M247" s="392"/>
      <c r="N247" s="147">
        <v>26053.5</v>
      </c>
      <c r="O247" s="145">
        <v>26053.5</v>
      </c>
      <c r="P247" s="148">
        <v>19503.6</v>
      </c>
      <c r="Q247" s="145">
        <v>19503.6</v>
      </c>
      <c r="R247" s="147">
        <v>11512.5</v>
      </c>
      <c r="S247" s="145">
        <v>11512.5</v>
      </c>
      <c r="T247" s="147">
        <v>9693.2</v>
      </c>
      <c r="U247" s="145">
        <v>9693.2</v>
      </c>
      <c r="V247" s="147">
        <v>66762.8</v>
      </c>
      <c r="W247" s="149">
        <v>66762.8</v>
      </c>
      <c r="X247" s="141"/>
    </row>
    <row r="248" spans="1:24" ht="42.75" customHeight="1">
      <c r="A248" s="133"/>
      <c r="B248" s="393" t="s">
        <v>471</v>
      </c>
      <c r="C248" s="393"/>
      <c r="D248" s="393"/>
      <c r="E248" s="393"/>
      <c r="F248" s="393"/>
      <c r="G248" s="394"/>
      <c r="H248" s="150">
        <v>709</v>
      </c>
      <c r="I248" s="151">
        <v>1020000</v>
      </c>
      <c r="J248" s="152">
        <v>3</v>
      </c>
      <c r="K248" s="395"/>
      <c r="L248" s="395"/>
      <c r="M248" s="395"/>
      <c r="N248" s="147">
        <v>11252</v>
      </c>
      <c r="O248" s="153">
        <v>11252</v>
      </c>
      <c r="P248" s="148">
        <v>4880</v>
      </c>
      <c r="Q248" s="153">
        <v>4880</v>
      </c>
      <c r="R248" s="147">
        <v>-1135.2</v>
      </c>
      <c r="S248" s="153">
        <v>-1135.2</v>
      </c>
      <c r="T248" s="147">
        <v>0</v>
      </c>
      <c r="U248" s="153">
        <v>0</v>
      </c>
      <c r="V248" s="147">
        <v>14996.8</v>
      </c>
      <c r="W248" s="154">
        <v>14996.8</v>
      </c>
      <c r="X248" s="141"/>
    </row>
    <row r="249" spans="1:24" ht="84.75" customHeight="1">
      <c r="A249" s="133"/>
      <c r="B249" s="393" t="s">
        <v>495</v>
      </c>
      <c r="C249" s="393"/>
      <c r="D249" s="393"/>
      <c r="E249" s="393"/>
      <c r="F249" s="393"/>
      <c r="G249" s="394"/>
      <c r="H249" s="150">
        <v>709</v>
      </c>
      <c r="I249" s="151">
        <v>1020100</v>
      </c>
      <c r="J249" s="152">
        <v>3</v>
      </c>
      <c r="K249" s="395"/>
      <c r="L249" s="395"/>
      <c r="M249" s="395"/>
      <c r="N249" s="147">
        <v>11252</v>
      </c>
      <c r="O249" s="153">
        <v>11252</v>
      </c>
      <c r="P249" s="148">
        <v>4880</v>
      </c>
      <c r="Q249" s="153">
        <v>4880</v>
      </c>
      <c r="R249" s="147">
        <v>-1135.2</v>
      </c>
      <c r="S249" s="153">
        <v>-1135.2</v>
      </c>
      <c r="T249" s="147">
        <v>0</v>
      </c>
      <c r="U249" s="153">
        <v>0</v>
      </c>
      <c r="V249" s="147">
        <v>14996.8</v>
      </c>
      <c r="W249" s="154">
        <v>14996.8</v>
      </c>
      <c r="X249" s="141"/>
    </row>
    <row r="250" spans="1:24" ht="42.75" customHeight="1">
      <c r="A250" s="133"/>
      <c r="B250" s="393" t="s">
        <v>496</v>
      </c>
      <c r="C250" s="393"/>
      <c r="D250" s="393"/>
      <c r="E250" s="393"/>
      <c r="F250" s="393"/>
      <c r="G250" s="394"/>
      <c r="H250" s="150">
        <v>709</v>
      </c>
      <c r="I250" s="151">
        <v>1020102</v>
      </c>
      <c r="J250" s="152">
        <v>3</v>
      </c>
      <c r="K250" s="395"/>
      <c r="L250" s="395"/>
      <c r="M250" s="395"/>
      <c r="N250" s="147">
        <v>11252</v>
      </c>
      <c r="O250" s="153">
        <v>11252</v>
      </c>
      <c r="P250" s="148">
        <v>4880</v>
      </c>
      <c r="Q250" s="153">
        <v>4880</v>
      </c>
      <c r="R250" s="147">
        <v>-1135.2</v>
      </c>
      <c r="S250" s="153">
        <v>-1135.2</v>
      </c>
      <c r="T250" s="147">
        <v>0</v>
      </c>
      <c r="U250" s="153">
        <v>0</v>
      </c>
      <c r="V250" s="147">
        <v>14996.8</v>
      </c>
      <c r="W250" s="154">
        <v>14996.8</v>
      </c>
      <c r="X250" s="141"/>
    </row>
    <row r="251" spans="1:24" ht="21.75" customHeight="1">
      <c r="A251" s="133"/>
      <c r="B251" s="393" t="s">
        <v>600</v>
      </c>
      <c r="C251" s="393"/>
      <c r="D251" s="393"/>
      <c r="E251" s="393"/>
      <c r="F251" s="393"/>
      <c r="G251" s="394"/>
      <c r="H251" s="150">
        <v>709</v>
      </c>
      <c r="I251" s="151">
        <v>4360000</v>
      </c>
      <c r="J251" s="152">
        <v>1</v>
      </c>
      <c r="K251" s="395"/>
      <c r="L251" s="395"/>
      <c r="M251" s="395"/>
      <c r="N251" s="147">
        <v>261.6</v>
      </c>
      <c r="O251" s="153">
        <v>261.6</v>
      </c>
      <c r="P251" s="148">
        <v>0</v>
      </c>
      <c r="Q251" s="153">
        <v>0</v>
      </c>
      <c r="R251" s="147">
        <v>3200</v>
      </c>
      <c r="S251" s="153">
        <v>3200</v>
      </c>
      <c r="T251" s="147">
        <v>0</v>
      </c>
      <c r="U251" s="153">
        <v>0</v>
      </c>
      <c r="V251" s="147">
        <v>3461.6</v>
      </c>
      <c r="W251" s="154">
        <v>3461.6</v>
      </c>
      <c r="X251" s="141"/>
    </row>
    <row r="252" spans="1:24" ht="21.75" customHeight="1">
      <c r="A252" s="133"/>
      <c r="B252" s="393" t="s">
        <v>601</v>
      </c>
      <c r="C252" s="393"/>
      <c r="D252" s="393"/>
      <c r="E252" s="393"/>
      <c r="F252" s="393"/>
      <c r="G252" s="394"/>
      <c r="H252" s="150">
        <v>709</v>
      </c>
      <c r="I252" s="151">
        <v>4360200</v>
      </c>
      <c r="J252" s="152">
        <v>1</v>
      </c>
      <c r="K252" s="395"/>
      <c r="L252" s="395"/>
      <c r="M252" s="395"/>
      <c r="N252" s="147">
        <v>0</v>
      </c>
      <c r="O252" s="153">
        <v>0</v>
      </c>
      <c r="P252" s="148">
        <v>0</v>
      </c>
      <c r="Q252" s="153">
        <v>0</v>
      </c>
      <c r="R252" s="147">
        <v>3200</v>
      </c>
      <c r="S252" s="153">
        <v>3200</v>
      </c>
      <c r="T252" s="147">
        <v>0</v>
      </c>
      <c r="U252" s="153">
        <v>0</v>
      </c>
      <c r="V252" s="147">
        <v>3200</v>
      </c>
      <c r="W252" s="154">
        <v>3200</v>
      </c>
      <c r="X252" s="141"/>
    </row>
    <row r="253" spans="1:24" ht="42.75" customHeight="1">
      <c r="A253" s="133"/>
      <c r="B253" s="393" t="s">
        <v>602</v>
      </c>
      <c r="C253" s="393"/>
      <c r="D253" s="393"/>
      <c r="E253" s="393"/>
      <c r="F253" s="393"/>
      <c r="G253" s="394"/>
      <c r="H253" s="150">
        <v>709</v>
      </c>
      <c r="I253" s="151">
        <v>4360201</v>
      </c>
      <c r="J253" s="152">
        <v>1</v>
      </c>
      <c r="K253" s="395"/>
      <c r="L253" s="395"/>
      <c r="M253" s="395"/>
      <c r="N253" s="147">
        <v>0</v>
      </c>
      <c r="O253" s="153">
        <v>0</v>
      </c>
      <c r="P253" s="148">
        <v>0</v>
      </c>
      <c r="Q253" s="153">
        <v>0</v>
      </c>
      <c r="R253" s="147">
        <v>200</v>
      </c>
      <c r="S253" s="153">
        <v>200</v>
      </c>
      <c r="T253" s="147">
        <v>0</v>
      </c>
      <c r="U253" s="153">
        <v>0</v>
      </c>
      <c r="V253" s="147">
        <v>200</v>
      </c>
      <c r="W253" s="154">
        <v>200</v>
      </c>
      <c r="X253" s="141"/>
    </row>
    <row r="254" spans="1:24" ht="21.75" customHeight="1">
      <c r="A254" s="133"/>
      <c r="B254" s="393" t="s">
        <v>603</v>
      </c>
      <c r="C254" s="393"/>
      <c r="D254" s="393"/>
      <c r="E254" s="393"/>
      <c r="F254" s="393"/>
      <c r="G254" s="394"/>
      <c r="H254" s="150">
        <v>709</v>
      </c>
      <c r="I254" s="151">
        <v>4361000</v>
      </c>
      <c r="J254" s="152">
        <v>1</v>
      </c>
      <c r="K254" s="395"/>
      <c r="L254" s="395"/>
      <c r="M254" s="395"/>
      <c r="N254" s="147">
        <v>261.6</v>
      </c>
      <c r="O254" s="153">
        <v>261.6</v>
      </c>
      <c r="P254" s="148">
        <v>0</v>
      </c>
      <c r="Q254" s="153">
        <v>0</v>
      </c>
      <c r="R254" s="147">
        <v>0</v>
      </c>
      <c r="S254" s="153">
        <v>0</v>
      </c>
      <c r="T254" s="147">
        <v>0</v>
      </c>
      <c r="U254" s="153">
        <v>0</v>
      </c>
      <c r="V254" s="147">
        <v>261.6</v>
      </c>
      <c r="W254" s="154">
        <v>261.6</v>
      </c>
      <c r="X254" s="141"/>
    </row>
    <row r="255" spans="1:24" ht="75.75" customHeight="1">
      <c r="A255" s="133"/>
      <c r="B255" s="393" t="s">
        <v>604</v>
      </c>
      <c r="C255" s="393"/>
      <c r="D255" s="393"/>
      <c r="E255" s="393"/>
      <c r="F255" s="393"/>
      <c r="G255" s="394"/>
      <c r="H255" s="150">
        <v>709</v>
      </c>
      <c r="I255" s="151">
        <v>4520000</v>
      </c>
      <c r="J255" s="152">
        <v>1</v>
      </c>
      <c r="K255" s="395"/>
      <c r="L255" s="395"/>
      <c r="M255" s="395"/>
      <c r="N255" s="147">
        <v>12</v>
      </c>
      <c r="O255" s="153">
        <v>12</v>
      </c>
      <c r="P255" s="148">
        <v>0</v>
      </c>
      <c r="Q255" s="153">
        <v>0</v>
      </c>
      <c r="R255" s="147">
        <v>0</v>
      </c>
      <c r="S255" s="153">
        <v>0</v>
      </c>
      <c r="T255" s="147">
        <v>0</v>
      </c>
      <c r="U255" s="153">
        <v>0</v>
      </c>
      <c r="V255" s="147">
        <v>12</v>
      </c>
      <c r="W255" s="154">
        <v>12</v>
      </c>
      <c r="X255" s="141"/>
    </row>
    <row r="256" spans="1:24" ht="21.75" customHeight="1">
      <c r="A256" s="133"/>
      <c r="B256" s="393" t="s">
        <v>459</v>
      </c>
      <c r="C256" s="393"/>
      <c r="D256" s="393"/>
      <c r="E256" s="393"/>
      <c r="F256" s="393"/>
      <c r="G256" s="394"/>
      <c r="H256" s="150">
        <v>709</v>
      </c>
      <c r="I256" s="151">
        <v>4529900</v>
      </c>
      <c r="J256" s="152">
        <v>1</v>
      </c>
      <c r="K256" s="395"/>
      <c r="L256" s="395"/>
      <c r="M256" s="395"/>
      <c r="N256" s="147">
        <v>12</v>
      </c>
      <c r="O256" s="153">
        <v>12</v>
      </c>
      <c r="P256" s="148">
        <v>0</v>
      </c>
      <c r="Q256" s="153">
        <v>0</v>
      </c>
      <c r="R256" s="147">
        <v>0</v>
      </c>
      <c r="S256" s="153">
        <v>0</v>
      </c>
      <c r="T256" s="147">
        <v>0</v>
      </c>
      <c r="U256" s="153">
        <v>0</v>
      </c>
      <c r="V256" s="147">
        <v>12</v>
      </c>
      <c r="W256" s="154">
        <v>12</v>
      </c>
      <c r="X256" s="141"/>
    </row>
    <row r="257" spans="1:24" ht="21.75" customHeight="1">
      <c r="A257" s="133"/>
      <c r="B257" s="393" t="s">
        <v>476</v>
      </c>
      <c r="C257" s="393"/>
      <c r="D257" s="393"/>
      <c r="E257" s="393"/>
      <c r="F257" s="393"/>
      <c r="G257" s="394"/>
      <c r="H257" s="150">
        <v>709</v>
      </c>
      <c r="I257" s="151">
        <v>7950000</v>
      </c>
      <c r="J257" s="152">
        <v>500</v>
      </c>
      <c r="K257" s="395"/>
      <c r="L257" s="395"/>
      <c r="M257" s="395"/>
      <c r="N257" s="147">
        <v>14527.9</v>
      </c>
      <c r="O257" s="153">
        <v>14527.9</v>
      </c>
      <c r="P257" s="148">
        <v>14623.6</v>
      </c>
      <c r="Q257" s="153">
        <v>14623.6</v>
      </c>
      <c r="R257" s="147">
        <v>9447.7</v>
      </c>
      <c r="S257" s="153">
        <v>9447.7</v>
      </c>
      <c r="T257" s="147">
        <v>9693.2</v>
      </c>
      <c r="U257" s="153">
        <v>9693.2</v>
      </c>
      <c r="V257" s="147">
        <v>48292.4</v>
      </c>
      <c r="W257" s="154">
        <v>48292.4</v>
      </c>
      <c r="X257" s="141"/>
    </row>
    <row r="258" spans="1:24" ht="42.75" customHeight="1">
      <c r="A258" s="133"/>
      <c r="B258" s="393" t="s">
        <v>477</v>
      </c>
      <c r="C258" s="393"/>
      <c r="D258" s="393"/>
      <c r="E258" s="393"/>
      <c r="F258" s="393"/>
      <c r="G258" s="394"/>
      <c r="H258" s="150">
        <v>709</v>
      </c>
      <c r="I258" s="151">
        <v>7950001</v>
      </c>
      <c r="J258" s="152">
        <v>500</v>
      </c>
      <c r="K258" s="395"/>
      <c r="L258" s="395"/>
      <c r="M258" s="395"/>
      <c r="N258" s="147">
        <v>4752</v>
      </c>
      <c r="O258" s="153">
        <v>4752</v>
      </c>
      <c r="P258" s="148">
        <v>1744.9</v>
      </c>
      <c r="Q258" s="153">
        <v>1744.9</v>
      </c>
      <c r="R258" s="147">
        <v>1025</v>
      </c>
      <c r="S258" s="153">
        <v>1025</v>
      </c>
      <c r="T258" s="147">
        <v>1025</v>
      </c>
      <c r="U258" s="153">
        <v>1025</v>
      </c>
      <c r="V258" s="147">
        <v>8546.8</v>
      </c>
      <c r="W258" s="154">
        <v>8546.8</v>
      </c>
      <c r="X258" s="141"/>
    </row>
    <row r="259" spans="1:24" ht="53.25" customHeight="1">
      <c r="A259" s="133"/>
      <c r="B259" s="393" t="s">
        <v>605</v>
      </c>
      <c r="C259" s="393"/>
      <c r="D259" s="393"/>
      <c r="E259" s="393"/>
      <c r="F259" s="393"/>
      <c r="G259" s="394"/>
      <c r="H259" s="150">
        <v>709</v>
      </c>
      <c r="I259" s="151">
        <v>7950003</v>
      </c>
      <c r="J259" s="152">
        <v>500</v>
      </c>
      <c r="K259" s="395"/>
      <c r="L259" s="395"/>
      <c r="M259" s="395"/>
      <c r="N259" s="147">
        <v>1356.9</v>
      </c>
      <c r="O259" s="153">
        <v>1356.9</v>
      </c>
      <c r="P259" s="148">
        <v>1490.8</v>
      </c>
      <c r="Q259" s="153">
        <v>1490.8</v>
      </c>
      <c r="R259" s="147">
        <v>1239.5</v>
      </c>
      <c r="S259" s="153">
        <v>1239.5</v>
      </c>
      <c r="T259" s="147">
        <v>1236.4</v>
      </c>
      <c r="U259" s="153">
        <v>1236.4</v>
      </c>
      <c r="V259" s="147">
        <v>5323.6</v>
      </c>
      <c r="W259" s="154">
        <v>5323.6</v>
      </c>
      <c r="X259" s="141"/>
    </row>
    <row r="260" spans="1:24" ht="54.75" customHeight="1">
      <c r="A260" s="133"/>
      <c r="B260" s="393" t="s">
        <v>540</v>
      </c>
      <c r="C260" s="393"/>
      <c r="D260" s="393"/>
      <c r="E260" s="393"/>
      <c r="F260" s="393"/>
      <c r="G260" s="394"/>
      <c r="H260" s="150">
        <v>709</v>
      </c>
      <c r="I260" s="151">
        <v>7950005</v>
      </c>
      <c r="J260" s="152">
        <v>500</v>
      </c>
      <c r="K260" s="395"/>
      <c r="L260" s="395"/>
      <c r="M260" s="395"/>
      <c r="N260" s="147">
        <v>1258.8</v>
      </c>
      <c r="O260" s="153">
        <v>1258.8</v>
      </c>
      <c r="P260" s="148">
        <v>721.7</v>
      </c>
      <c r="Q260" s="153">
        <v>721.7</v>
      </c>
      <c r="R260" s="147">
        <v>26.5</v>
      </c>
      <c r="S260" s="153">
        <v>26.5</v>
      </c>
      <c r="T260" s="147">
        <v>287.6</v>
      </c>
      <c r="U260" s="153">
        <v>287.6</v>
      </c>
      <c r="V260" s="147">
        <v>2294.6</v>
      </c>
      <c r="W260" s="154">
        <v>2294.6</v>
      </c>
      <c r="X260" s="141"/>
    </row>
    <row r="261" spans="1:24" ht="53.25" customHeight="1">
      <c r="A261" s="133"/>
      <c r="B261" s="393" t="s">
        <v>606</v>
      </c>
      <c r="C261" s="393"/>
      <c r="D261" s="393"/>
      <c r="E261" s="393"/>
      <c r="F261" s="393"/>
      <c r="G261" s="394"/>
      <c r="H261" s="150">
        <v>709</v>
      </c>
      <c r="I261" s="151">
        <v>7950014</v>
      </c>
      <c r="J261" s="152">
        <v>500</v>
      </c>
      <c r="K261" s="395"/>
      <c r="L261" s="395"/>
      <c r="M261" s="395"/>
      <c r="N261" s="147">
        <v>6137.5</v>
      </c>
      <c r="O261" s="153">
        <v>6137.5</v>
      </c>
      <c r="P261" s="148">
        <v>8213.5</v>
      </c>
      <c r="Q261" s="153">
        <v>8213.5</v>
      </c>
      <c r="R261" s="147">
        <v>4897</v>
      </c>
      <c r="S261" s="153">
        <v>4897</v>
      </c>
      <c r="T261" s="147">
        <v>4691.5</v>
      </c>
      <c r="U261" s="153">
        <v>4691.5</v>
      </c>
      <c r="V261" s="147">
        <v>23939.5</v>
      </c>
      <c r="W261" s="154">
        <v>23939.5</v>
      </c>
      <c r="X261" s="141"/>
    </row>
    <row r="262" spans="1:24" ht="32.25" customHeight="1">
      <c r="A262" s="133"/>
      <c r="B262" s="393" t="s">
        <v>607</v>
      </c>
      <c r="C262" s="393"/>
      <c r="D262" s="393"/>
      <c r="E262" s="393"/>
      <c r="F262" s="393"/>
      <c r="G262" s="394"/>
      <c r="H262" s="150">
        <v>709</v>
      </c>
      <c r="I262" s="151">
        <v>7950017</v>
      </c>
      <c r="J262" s="152">
        <v>500</v>
      </c>
      <c r="K262" s="395"/>
      <c r="L262" s="395"/>
      <c r="M262" s="395"/>
      <c r="N262" s="147">
        <v>1022.7</v>
      </c>
      <c r="O262" s="153">
        <v>1022.7</v>
      </c>
      <c r="P262" s="148">
        <v>2452.7</v>
      </c>
      <c r="Q262" s="153">
        <v>2452.7</v>
      </c>
      <c r="R262" s="147">
        <v>2256.7</v>
      </c>
      <c r="S262" s="153">
        <v>2256.7</v>
      </c>
      <c r="T262" s="147">
        <v>2452.7</v>
      </c>
      <c r="U262" s="153">
        <v>2452.7</v>
      </c>
      <c r="V262" s="147">
        <v>8184.9</v>
      </c>
      <c r="W262" s="154">
        <v>8184.9</v>
      </c>
      <c r="X262" s="141"/>
    </row>
    <row r="263" spans="1:24" ht="111.75" customHeight="1">
      <c r="A263" s="133"/>
      <c r="B263" s="393" t="s">
        <v>597</v>
      </c>
      <c r="C263" s="393"/>
      <c r="D263" s="393"/>
      <c r="E263" s="393"/>
      <c r="F263" s="393"/>
      <c r="G263" s="394"/>
      <c r="H263" s="150">
        <v>709</v>
      </c>
      <c r="I263" s="151">
        <v>7950020</v>
      </c>
      <c r="J263" s="152">
        <v>500</v>
      </c>
      <c r="K263" s="395"/>
      <c r="L263" s="395"/>
      <c r="M263" s="395"/>
      <c r="N263" s="147">
        <v>0</v>
      </c>
      <c r="O263" s="153">
        <v>0</v>
      </c>
      <c r="P263" s="148">
        <v>0</v>
      </c>
      <c r="Q263" s="153">
        <v>0</v>
      </c>
      <c r="R263" s="147">
        <v>3</v>
      </c>
      <c r="S263" s="153">
        <v>3</v>
      </c>
      <c r="T263" s="147">
        <v>0</v>
      </c>
      <c r="U263" s="153">
        <v>0</v>
      </c>
      <c r="V263" s="147">
        <v>3</v>
      </c>
      <c r="W263" s="154">
        <v>3</v>
      </c>
      <c r="X263" s="141"/>
    </row>
    <row r="264" spans="1:24" ht="34.5" customHeight="1">
      <c r="A264" s="133"/>
      <c r="B264" s="399" t="s">
        <v>608</v>
      </c>
      <c r="C264" s="399"/>
      <c r="D264" s="399"/>
      <c r="E264" s="399"/>
      <c r="F264" s="399"/>
      <c r="G264" s="384"/>
      <c r="H264" s="160">
        <v>800</v>
      </c>
      <c r="I264" s="161">
        <v>0</v>
      </c>
      <c r="J264" s="162">
        <v>0</v>
      </c>
      <c r="K264" s="385"/>
      <c r="L264" s="385"/>
      <c r="M264" s="385"/>
      <c r="N264" s="147">
        <v>25677.3</v>
      </c>
      <c r="O264" s="163">
        <v>25677.3</v>
      </c>
      <c r="P264" s="148">
        <v>25188.1</v>
      </c>
      <c r="Q264" s="163">
        <v>25188.1</v>
      </c>
      <c r="R264" s="147">
        <v>19872.4</v>
      </c>
      <c r="S264" s="163">
        <v>19872.4</v>
      </c>
      <c r="T264" s="147">
        <v>14021.8</v>
      </c>
      <c r="U264" s="163">
        <v>14021.8</v>
      </c>
      <c r="V264" s="147">
        <v>84759.7</v>
      </c>
      <c r="W264" s="164">
        <v>84759.7</v>
      </c>
      <c r="X264" s="141"/>
    </row>
    <row r="265" spans="1:24" ht="19.5" customHeight="1">
      <c r="A265" s="133"/>
      <c r="B265" s="401" t="s">
        <v>609</v>
      </c>
      <c r="C265" s="401"/>
      <c r="D265" s="401"/>
      <c r="E265" s="401"/>
      <c r="F265" s="401"/>
      <c r="G265" s="402"/>
      <c r="H265" s="142">
        <v>801</v>
      </c>
      <c r="I265" s="143">
        <v>0</v>
      </c>
      <c r="J265" s="144">
        <v>0</v>
      </c>
      <c r="K265" s="392"/>
      <c r="L265" s="392"/>
      <c r="M265" s="392"/>
      <c r="N265" s="147">
        <v>24444.3</v>
      </c>
      <c r="O265" s="145">
        <v>24444.3</v>
      </c>
      <c r="P265" s="148">
        <v>24322.7</v>
      </c>
      <c r="Q265" s="145">
        <v>24322.7</v>
      </c>
      <c r="R265" s="147">
        <v>18967.9</v>
      </c>
      <c r="S265" s="145">
        <v>18967.9</v>
      </c>
      <c r="T265" s="147">
        <v>13771.8</v>
      </c>
      <c r="U265" s="145">
        <v>13771.8</v>
      </c>
      <c r="V265" s="147">
        <v>81506.7</v>
      </c>
      <c r="W265" s="149">
        <v>81506.7</v>
      </c>
      <c r="X265" s="141"/>
    </row>
    <row r="266" spans="1:24" ht="32.25" customHeight="1">
      <c r="A266" s="133"/>
      <c r="B266" s="393" t="s">
        <v>474</v>
      </c>
      <c r="C266" s="393"/>
      <c r="D266" s="393"/>
      <c r="E266" s="393"/>
      <c r="F266" s="393"/>
      <c r="G266" s="394"/>
      <c r="H266" s="150">
        <v>801</v>
      </c>
      <c r="I266" s="151">
        <v>4400000</v>
      </c>
      <c r="J266" s="152">
        <v>1</v>
      </c>
      <c r="K266" s="395"/>
      <c r="L266" s="395"/>
      <c r="M266" s="395"/>
      <c r="N266" s="147">
        <v>14308.1</v>
      </c>
      <c r="O266" s="153">
        <v>14308.1</v>
      </c>
      <c r="P266" s="148">
        <v>14417.8</v>
      </c>
      <c r="Q266" s="153">
        <v>14417.8</v>
      </c>
      <c r="R266" s="147">
        <v>8905.1</v>
      </c>
      <c r="S266" s="153">
        <v>8905.1</v>
      </c>
      <c r="T266" s="147">
        <v>8317.2</v>
      </c>
      <c r="U266" s="153">
        <v>8317.2</v>
      </c>
      <c r="V266" s="147">
        <v>45948.3</v>
      </c>
      <c r="W266" s="154">
        <v>45948.3</v>
      </c>
      <c r="X266" s="141"/>
    </row>
    <row r="267" spans="1:24" ht="21.75" customHeight="1">
      <c r="A267" s="133"/>
      <c r="B267" s="393" t="s">
        <v>459</v>
      </c>
      <c r="C267" s="393"/>
      <c r="D267" s="393"/>
      <c r="E267" s="393"/>
      <c r="F267" s="393"/>
      <c r="G267" s="394"/>
      <c r="H267" s="150">
        <v>801</v>
      </c>
      <c r="I267" s="151">
        <v>4409900</v>
      </c>
      <c r="J267" s="152">
        <v>1</v>
      </c>
      <c r="K267" s="395"/>
      <c r="L267" s="395"/>
      <c r="M267" s="395"/>
      <c r="N267" s="147">
        <v>14308.1</v>
      </c>
      <c r="O267" s="153">
        <v>14308.1</v>
      </c>
      <c r="P267" s="148">
        <v>14417.8</v>
      </c>
      <c r="Q267" s="153">
        <v>14417.8</v>
      </c>
      <c r="R267" s="147">
        <v>8905.1</v>
      </c>
      <c r="S267" s="153">
        <v>8905.1</v>
      </c>
      <c r="T267" s="147">
        <v>8317.2</v>
      </c>
      <c r="U267" s="153">
        <v>8317.2</v>
      </c>
      <c r="V267" s="147">
        <v>45948.3</v>
      </c>
      <c r="W267" s="154">
        <v>45948.3</v>
      </c>
      <c r="X267" s="141"/>
    </row>
    <row r="268" spans="1:24" ht="42.75" customHeight="1">
      <c r="A268" s="133"/>
      <c r="B268" s="393" t="s">
        <v>610</v>
      </c>
      <c r="C268" s="393"/>
      <c r="D268" s="393"/>
      <c r="E268" s="393"/>
      <c r="F268" s="393"/>
      <c r="G268" s="394"/>
      <c r="H268" s="150">
        <v>801</v>
      </c>
      <c r="I268" s="151">
        <v>4409901</v>
      </c>
      <c r="J268" s="152">
        <v>1</v>
      </c>
      <c r="K268" s="395"/>
      <c r="L268" s="395"/>
      <c r="M268" s="395"/>
      <c r="N268" s="147">
        <v>5286.6</v>
      </c>
      <c r="O268" s="153">
        <v>5286.6</v>
      </c>
      <c r="P268" s="148">
        <v>4770.2</v>
      </c>
      <c r="Q268" s="153">
        <v>4770.2</v>
      </c>
      <c r="R268" s="147">
        <v>3304</v>
      </c>
      <c r="S268" s="153">
        <v>3304</v>
      </c>
      <c r="T268" s="147">
        <v>4100.2</v>
      </c>
      <c r="U268" s="153">
        <v>4100.2</v>
      </c>
      <c r="V268" s="147">
        <v>17461.1</v>
      </c>
      <c r="W268" s="154">
        <v>17461.1</v>
      </c>
      <c r="X268" s="141"/>
    </row>
    <row r="269" spans="1:24" ht="42.75" customHeight="1">
      <c r="A269" s="133"/>
      <c r="B269" s="393" t="s">
        <v>611</v>
      </c>
      <c r="C269" s="393"/>
      <c r="D269" s="393"/>
      <c r="E269" s="393"/>
      <c r="F269" s="393"/>
      <c r="G269" s="394"/>
      <c r="H269" s="150">
        <v>801</v>
      </c>
      <c r="I269" s="151">
        <v>4409902</v>
      </c>
      <c r="J269" s="152">
        <v>1</v>
      </c>
      <c r="K269" s="395"/>
      <c r="L269" s="395"/>
      <c r="M269" s="395"/>
      <c r="N269" s="147">
        <v>2307</v>
      </c>
      <c r="O269" s="153">
        <v>2307</v>
      </c>
      <c r="P269" s="148">
        <v>2596.4</v>
      </c>
      <c r="Q269" s="153">
        <v>2596.4</v>
      </c>
      <c r="R269" s="147">
        <v>2559.1</v>
      </c>
      <c r="S269" s="153">
        <v>2559.1</v>
      </c>
      <c r="T269" s="147">
        <v>2132.4</v>
      </c>
      <c r="U269" s="153">
        <v>2132.4</v>
      </c>
      <c r="V269" s="147">
        <v>9594.8</v>
      </c>
      <c r="W269" s="154">
        <v>9594.8</v>
      </c>
      <c r="X269" s="141"/>
    </row>
    <row r="270" spans="1:24" ht="42.75" customHeight="1">
      <c r="A270" s="133"/>
      <c r="B270" s="393" t="s">
        <v>612</v>
      </c>
      <c r="C270" s="393"/>
      <c r="D270" s="393"/>
      <c r="E270" s="393"/>
      <c r="F270" s="393"/>
      <c r="G270" s="394"/>
      <c r="H270" s="150">
        <v>801</v>
      </c>
      <c r="I270" s="151">
        <v>4409903</v>
      </c>
      <c r="J270" s="152">
        <v>1</v>
      </c>
      <c r="K270" s="395"/>
      <c r="L270" s="395"/>
      <c r="M270" s="395"/>
      <c r="N270" s="147">
        <v>951.8</v>
      </c>
      <c r="O270" s="153">
        <v>951.8</v>
      </c>
      <c r="P270" s="148">
        <v>1094.6</v>
      </c>
      <c r="Q270" s="153">
        <v>1094.6</v>
      </c>
      <c r="R270" s="147">
        <v>982</v>
      </c>
      <c r="S270" s="153">
        <v>982</v>
      </c>
      <c r="T270" s="147">
        <v>707.4</v>
      </c>
      <c r="U270" s="153">
        <v>707.4</v>
      </c>
      <c r="V270" s="147">
        <v>3735.8</v>
      </c>
      <c r="W270" s="154">
        <v>3735.8</v>
      </c>
      <c r="X270" s="141"/>
    </row>
    <row r="271" spans="1:24" ht="53.25" customHeight="1">
      <c r="A271" s="133"/>
      <c r="B271" s="393" t="s">
        <v>613</v>
      </c>
      <c r="C271" s="393"/>
      <c r="D271" s="393"/>
      <c r="E271" s="393"/>
      <c r="F271" s="393"/>
      <c r="G271" s="394"/>
      <c r="H271" s="150">
        <v>801</v>
      </c>
      <c r="I271" s="151">
        <v>4409904</v>
      </c>
      <c r="J271" s="152">
        <v>1</v>
      </c>
      <c r="K271" s="395"/>
      <c r="L271" s="395"/>
      <c r="M271" s="395"/>
      <c r="N271" s="147">
        <v>372.1</v>
      </c>
      <c r="O271" s="153">
        <v>372.1</v>
      </c>
      <c r="P271" s="148">
        <v>817.9</v>
      </c>
      <c r="Q271" s="153">
        <v>817.9</v>
      </c>
      <c r="R271" s="147">
        <v>707.6</v>
      </c>
      <c r="S271" s="153">
        <v>707.6</v>
      </c>
      <c r="T271" s="147">
        <v>246.6</v>
      </c>
      <c r="U271" s="153">
        <v>246.6</v>
      </c>
      <c r="V271" s="147">
        <v>2144.2</v>
      </c>
      <c r="W271" s="154">
        <v>2144.2</v>
      </c>
      <c r="X271" s="141"/>
    </row>
    <row r="272" spans="1:24" ht="42.75" customHeight="1">
      <c r="A272" s="133"/>
      <c r="B272" s="393" t="s">
        <v>614</v>
      </c>
      <c r="C272" s="393"/>
      <c r="D272" s="393"/>
      <c r="E272" s="393"/>
      <c r="F272" s="393"/>
      <c r="G272" s="394"/>
      <c r="H272" s="150">
        <v>801</v>
      </c>
      <c r="I272" s="151">
        <v>4409905</v>
      </c>
      <c r="J272" s="152">
        <v>1</v>
      </c>
      <c r="K272" s="395"/>
      <c r="L272" s="395"/>
      <c r="M272" s="395"/>
      <c r="N272" s="147">
        <v>1078.3</v>
      </c>
      <c r="O272" s="153">
        <v>1078.3</v>
      </c>
      <c r="P272" s="148">
        <v>1582.4</v>
      </c>
      <c r="Q272" s="153">
        <v>1582.4</v>
      </c>
      <c r="R272" s="147">
        <v>848.5</v>
      </c>
      <c r="S272" s="153">
        <v>848.5</v>
      </c>
      <c r="T272" s="147">
        <v>1095.6</v>
      </c>
      <c r="U272" s="153">
        <v>1095.6</v>
      </c>
      <c r="V272" s="147">
        <v>4604.8</v>
      </c>
      <c r="W272" s="154">
        <v>4604.8</v>
      </c>
      <c r="X272" s="141"/>
    </row>
    <row r="273" spans="1:24" ht="63.75" customHeight="1">
      <c r="A273" s="133"/>
      <c r="B273" s="393" t="s">
        <v>615</v>
      </c>
      <c r="C273" s="393"/>
      <c r="D273" s="393"/>
      <c r="E273" s="393"/>
      <c r="F273" s="393"/>
      <c r="G273" s="394"/>
      <c r="H273" s="150">
        <v>801</v>
      </c>
      <c r="I273" s="151">
        <v>4409906</v>
      </c>
      <c r="J273" s="152">
        <v>1</v>
      </c>
      <c r="K273" s="395"/>
      <c r="L273" s="395"/>
      <c r="M273" s="395"/>
      <c r="N273" s="147">
        <v>828.7</v>
      </c>
      <c r="O273" s="153">
        <v>828.7</v>
      </c>
      <c r="P273" s="148">
        <v>723.8</v>
      </c>
      <c r="Q273" s="153">
        <v>723.8</v>
      </c>
      <c r="R273" s="147">
        <v>1480.5</v>
      </c>
      <c r="S273" s="153">
        <v>1480.5</v>
      </c>
      <c r="T273" s="147">
        <v>0</v>
      </c>
      <c r="U273" s="153">
        <v>0</v>
      </c>
      <c r="V273" s="147">
        <v>3033</v>
      </c>
      <c r="W273" s="154">
        <v>3033</v>
      </c>
      <c r="X273" s="141"/>
    </row>
    <row r="274" spans="1:24" ht="42.75" customHeight="1">
      <c r="A274" s="133"/>
      <c r="B274" s="393" t="s">
        <v>616</v>
      </c>
      <c r="C274" s="393"/>
      <c r="D274" s="393"/>
      <c r="E274" s="393"/>
      <c r="F274" s="393"/>
      <c r="G274" s="394"/>
      <c r="H274" s="150">
        <v>801</v>
      </c>
      <c r="I274" s="151">
        <v>4409907</v>
      </c>
      <c r="J274" s="152">
        <v>1</v>
      </c>
      <c r="K274" s="395"/>
      <c r="L274" s="395"/>
      <c r="M274" s="395"/>
      <c r="N274" s="147">
        <v>150</v>
      </c>
      <c r="O274" s="153">
        <v>150</v>
      </c>
      <c r="P274" s="148">
        <v>80</v>
      </c>
      <c r="Q274" s="153">
        <v>80</v>
      </c>
      <c r="R274" s="147">
        <v>80</v>
      </c>
      <c r="S274" s="153">
        <v>80</v>
      </c>
      <c r="T274" s="147">
        <v>35</v>
      </c>
      <c r="U274" s="153">
        <v>35</v>
      </c>
      <c r="V274" s="147">
        <v>345</v>
      </c>
      <c r="W274" s="154">
        <v>345</v>
      </c>
      <c r="X274" s="141"/>
    </row>
    <row r="275" spans="1:24" ht="32.25" customHeight="1">
      <c r="A275" s="133"/>
      <c r="B275" s="393" t="s">
        <v>617</v>
      </c>
      <c r="C275" s="393"/>
      <c r="D275" s="393"/>
      <c r="E275" s="393"/>
      <c r="F275" s="393"/>
      <c r="G275" s="394"/>
      <c r="H275" s="150">
        <v>801</v>
      </c>
      <c r="I275" s="151">
        <v>4409908</v>
      </c>
      <c r="J275" s="152">
        <v>1</v>
      </c>
      <c r="K275" s="395"/>
      <c r="L275" s="395"/>
      <c r="M275" s="395"/>
      <c r="N275" s="147">
        <v>3333.6</v>
      </c>
      <c r="O275" s="153">
        <v>3333.6</v>
      </c>
      <c r="P275" s="148">
        <v>2752.5</v>
      </c>
      <c r="Q275" s="153">
        <v>2752.5</v>
      </c>
      <c r="R275" s="147">
        <v>-1056.6</v>
      </c>
      <c r="S275" s="153">
        <v>-1056.6</v>
      </c>
      <c r="T275" s="147">
        <v>0</v>
      </c>
      <c r="U275" s="153">
        <v>0</v>
      </c>
      <c r="V275" s="147">
        <v>5029.6</v>
      </c>
      <c r="W275" s="154">
        <v>5029.6</v>
      </c>
      <c r="X275" s="141"/>
    </row>
    <row r="276" spans="1:24" ht="19.5" customHeight="1">
      <c r="A276" s="133"/>
      <c r="B276" s="393" t="s">
        <v>618</v>
      </c>
      <c r="C276" s="393"/>
      <c r="D276" s="393"/>
      <c r="E276" s="393"/>
      <c r="F276" s="393"/>
      <c r="G276" s="394"/>
      <c r="H276" s="150">
        <v>801</v>
      </c>
      <c r="I276" s="151">
        <v>4420000</v>
      </c>
      <c r="J276" s="152">
        <v>1</v>
      </c>
      <c r="K276" s="395"/>
      <c r="L276" s="395"/>
      <c r="M276" s="395"/>
      <c r="N276" s="147">
        <v>10136.2</v>
      </c>
      <c r="O276" s="153">
        <v>10136.2</v>
      </c>
      <c r="P276" s="148">
        <v>9904.9</v>
      </c>
      <c r="Q276" s="153">
        <v>9904.9</v>
      </c>
      <c r="R276" s="147">
        <v>10062.8</v>
      </c>
      <c r="S276" s="153">
        <v>10062.8</v>
      </c>
      <c r="T276" s="147">
        <v>5454.6</v>
      </c>
      <c r="U276" s="153">
        <v>5454.6</v>
      </c>
      <c r="V276" s="147">
        <v>35558.4</v>
      </c>
      <c r="W276" s="154">
        <v>35558.4</v>
      </c>
      <c r="X276" s="141"/>
    </row>
    <row r="277" spans="1:24" ht="21.75" customHeight="1">
      <c r="A277" s="133"/>
      <c r="B277" s="393" t="s">
        <v>459</v>
      </c>
      <c r="C277" s="393"/>
      <c r="D277" s="393"/>
      <c r="E277" s="393"/>
      <c r="F277" s="393"/>
      <c r="G277" s="394"/>
      <c r="H277" s="150">
        <v>801</v>
      </c>
      <c r="I277" s="151">
        <v>4429900</v>
      </c>
      <c r="J277" s="152">
        <v>1</v>
      </c>
      <c r="K277" s="395"/>
      <c r="L277" s="395"/>
      <c r="M277" s="395"/>
      <c r="N277" s="147">
        <v>10136.2</v>
      </c>
      <c r="O277" s="153">
        <v>10136.2</v>
      </c>
      <c r="P277" s="148">
        <v>9904.9</v>
      </c>
      <c r="Q277" s="153">
        <v>9904.9</v>
      </c>
      <c r="R277" s="147">
        <v>10062.8</v>
      </c>
      <c r="S277" s="153">
        <v>10062.8</v>
      </c>
      <c r="T277" s="147">
        <v>5454.6</v>
      </c>
      <c r="U277" s="153">
        <v>5454.6</v>
      </c>
      <c r="V277" s="147">
        <v>35558.4</v>
      </c>
      <c r="W277" s="154">
        <v>35558.4</v>
      </c>
      <c r="X277" s="141"/>
    </row>
    <row r="278" spans="1:24" ht="32.25" customHeight="1">
      <c r="A278" s="133"/>
      <c r="B278" s="393" t="s">
        <v>619</v>
      </c>
      <c r="C278" s="393"/>
      <c r="D278" s="393"/>
      <c r="E278" s="393"/>
      <c r="F278" s="393"/>
      <c r="G278" s="394"/>
      <c r="H278" s="150">
        <v>801</v>
      </c>
      <c r="I278" s="151">
        <v>4429901</v>
      </c>
      <c r="J278" s="152">
        <v>1</v>
      </c>
      <c r="K278" s="395"/>
      <c r="L278" s="395"/>
      <c r="M278" s="395"/>
      <c r="N278" s="147">
        <v>327</v>
      </c>
      <c r="O278" s="153">
        <v>327</v>
      </c>
      <c r="P278" s="148">
        <v>0</v>
      </c>
      <c r="Q278" s="153">
        <v>0</v>
      </c>
      <c r="R278" s="147">
        <v>0</v>
      </c>
      <c r="S278" s="153">
        <v>0</v>
      </c>
      <c r="T278" s="147">
        <v>0</v>
      </c>
      <c r="U278" s="153">
        <v>0</v>
      </c>
      <c r="V278" s="147">
        <v>327</v>
      </c>
      <c r="W278" s="154">
        <v>327</v>
      </c>
      <c r="X278" s="141"/>
    </row>
    <row r="279" spans="1:24" ht="19.5" customHeight="1">
      <c r="A279" s="133"/>
      <c r="B279" s="393" t="s">
        <v>620</v>
      </c>
      <c r="C279" s="393"/>
      <c r="D279" s="393"/>
      <c r="E279" s="393"/>
      <c r="F279" s="393"/>
      <c r="G279" s="394"/>
      <c r="H279" s="150">
        <v>801</v>
      </c>
      <c r="I279" s="151">
        <v>4429902</v>
      </c>
      <c r="J279" s="152">
        <v>1</v>
      </c>
      <c r="K279" s="395"/>
      <c r="L279" s="395"/>
      <c r="M279" s="395"/>
      <c r="N279" s="147">
        <v>2601.5</v>
      </c>
      <c r="O279" s="153">
        <v>2601.5</v>
      </c>
      <c r="P279" s="148">
        <v>850.8</v>
      </c>
      <c r="Q279" s="153">
        <v>850.8</v>
      </c>
      <c r="R279" s="147">
        <v>1681</v>
      </c>
      <c r="S279" s="153">
        <v>1681</v>
      </c>
      <c r="T279" s="147">
        <v>300</v>
      </c>
      <c r="U279" s="153">
        <v>300</v>
      </c>
      <c r="V279" s="147">
        <v>5433.2</v>
      </c>
      <c r="W279" s="154">
        <v>5433.2</v>
      </c>
      <c r="X279" s="141"/>
    </row>
    <row r="280" spans="1:24" ht="19.5" customHeight="1">
      <c r="A280" s="133"/>
      <c r="B280" s="393" t="s">
        <v>621</v>
      </c>
      <c r="C280" s="393"/>
      <c r="D280" s="393"/>
      <c r="E280" s="393"/>
      <c r="F280" s="393"/>
      <c r="G280" s="394"/>
      <c r="H280" s="150">
        <v>801</v>
      </c>
      <c r="I280" s="151">
        <v>4429903</v>
      </c>
      <c r="J280" s="152">
        <v>1</v>
      </c>
      <c r="K280" s="395"/>
      <c r="L280" s="395"/>
      <c r="M280" s="395"/>
      <c r="N280" s="147">
        <v>180</v>
      </c>
      <c r="O280" s="153">
        <v>180</v>
      </c>
      <c r="P280" s="148">
        <v>-40.9</v>
      </c>
      <c r="Q280" s="153">
        <v>-40.9</v>
      </c>
      <c r="R280" s="147">
        <v>0</v>
      </c>
      <c r="S280" s="153">
        <v>0</v>
      </c>
      <c r="T280" s="147">
        <v>0</v>
      </c>
      <c r="U280" s="153">
        <v>0</v>
      </c>
      <c r="V280" s="147">
        <v>139.1</v>
      </c>
      <c r="W280" s="154">
        <v>139.1</v>
      </c>
      <c r="X280" s="141"/>
    </row>
    <row r="281" spans="1:24" ht="39.75" customHeight="1">
      <c r="A281" s="133"/>
      <c r="B281" s="401" t="s">
        <v>622</v>
      </c>
      <c r="C281" s="401"/>
      <c r="D281" s="401"/>
      <c r="E281" s="401"/>
      <c r="F281" s="401"/>
      <c r="G281" s="402"/>
      <c r="H281" s="142">
        <v>806</v>
      </c>
      <c r="I281" s="143">
        <v>0</v>
      </c>
      <c r="J281" s="144">
        <v>0</v>
      </c>
      <c r="K281" s="392"/>
      <c r="L281" s="392"/>
      <c r="M281" s="392"/>
      <c r="N281" s="147">
        <v>1233</v>
      </c>
      <c r="O281" s="145">
        <v>1233</v>
      </c>
      <c r="P281" s="148">
        <v>865.4</v>
      </c>
      <c r="Q281" s="145">
        <v>865.4</v>
      </c>
      <c r="R281" s="147">
        <v>904.5</v>
      </c>
      <c r="S281" s="145">
        <v>904.5</v>
      </c>
      <c r="T281" s="147">
        <v>250</v>
      </c>
      <c r="U281" s="145">
        <v>250</v>
      </c>
      <c r="V281" s="147">
        <v>3253</v>
      </c>
      <c r="W281" s="149">
        <v>3253</v>
      </c>
      <c r="X281" s="141"/>
    </row>
    <row r="282" spans="1:24" ht="21.75" customHeight="1">
      <c r="A282" s="133"/>
      <c r="B282" s="393" t="s">
        <v>399</v>
      </c>
      <c r="C282" s="393"/>
      <c r="D282" s="393"/>
      <c r="E282" s="393"/>
      <c r="F282" s="393"/>
      <c r="G282" s="394"/>
      <c r="H282" s="150">
        <v>806</v>
      </c>
      <c r="I282" s="151">
        <v>20000</v>
      </c>
      <c r="J282" s="152">
        <v>500</v>
      </c>
      <c r="K282" s="395"/>
      <c r="L282" s="395"/>
      <c r="M282" s="395"/>
      <c r="N282" s="147">
        <v>928.5</v>
      </c>
      <c r="O282" s="153">
        <v>928.5</v>
      </c>
      <c r="P282" s="148">
        <v>110.4</v>
      </c>
      <c r="Q282" s="153">
        <v>110.4</v>
      </c>
      <c r="R282" s="147">
        <v>0</v>
      </c>
      <c r="S282" s="153">
        <v>0</v>
      </c>
      <c r="T282" s="147">
        <v>0</v>
      </c>
      <c r="U282" s="153">
        <v>0</v>
      </c>
      <c r="V282" s="147">
        <v>1039</v>
      </c>
      <c r="W282" s="154">
        <v>1039</v>
      </c>
      <c r="X282" s="141"/>
    </row>
    <row r="283" spans="1:24" ht="19.5" customHeight="1">
      <c r="A283" s="133"/>
      <c r="B283" s="393" t="s">
        <v>403</v>
      </c>
      <c r="C283" s="393"/>
      <c r="D283" s="393"/>
      <c r="E283" s="393"/>
      <c r="F283" s="393"/>
      <c r="G283" s="394"/>
      <c r="H283" s="150">
        <v>806</v>
      </c>
      <c r="I283" s="151">
        <v>20400</v>
      </c>
      <c r="J283" s="152">
        <v>500</v>
      </c>
      <c r="K283" s="395"/>
      <c r="L283" s="395"/>
      <c r="M283" s="395"/>
      <c r="N283" s="147">
        <v>928.5</v>
      </c>
      <c r="O283" s="153">
        <v>928.5</v>
      </c>
      <c r="P283" s="148">
        <v>110.4</v>
      </c>
      <c r="Q283" s="153">
        <v>110.4</v>
      </c>
      <c r="R283" s="147">
        <v>0</v>
      </c>
      <c r="S283" s="153">
        <v>0</v>
      </c>
      <c r="T283" s="147">
        <v>0</v>
      </c>
      <c r="U283" s="153">
        <v>0</v>
      </c>
      <c r="V283" s="147">
        <v>1039</v>
      </c>
      <c r="W283" s="154">
        <v>1039</v>
      </c>
      <c r="X283" s="141"/>
    </row>
    <row r="284" spans="1:24" ht="21.75" customHeight="1">
      <c r="A284" s="133"/>
      <c r="B284" s="393" t="s">
        <v>623</v>
      </c>
      <c r="C284" s="393"/>
      <c r="D284" s="393"/>
      <c r="E284" s="393"/>
      <c r="F284" s="393"/>
      <c r="G284" s="394"/>
      <c r="H284" s="150">
        <v>806</v>
      </c>
      <c r="I284" s="151">
        <v>20420</v>
      </c>
      <c r="J284" s="152">
        <v>500</v>
      </c>
      <c r="K284" s="395"/>
      <c r="L284" s="395"/>
      <c r="M284" s="395"/>
      <c r="N284" s="147">
        <v>285</v>
      </c>
      <c r="O284" s="153">
        <v>285</v>
      </c>
      <c r="P284" s="148">
        <v>110.4</v>
      </c>
      <c r="Q284" s="153">
        <v>110.4</v>
      </c>
      <c r="R284" s="147">
        <v>0</v>
      </c>
      <c r="S284" s="153">
        <v>0</v>
      </c>
      <c r="T284" s="147">
        <v>0</v>
      </c>
      <c r="U284" s="153">
        <v>0</v>
      </c>
      <c r="V284" s="147">
        <v>395.5</v>
      </c>
      <c r="W284" s="154">
        <v>395.5</v>
      </c>
      <c r="X284" s="141"/>
    </row>
    <row r="285" spans="1:24" ht="21.75" customHeight="1">
      <c r="A285" s="133"/>
      <c r="B285" s="393" t="s">
        <v>624</v>
      </c>
      <c r="C285" s="393"/>
      <c r="D285" s="393"/>
      <c r="E285" s="393"/>
      <c r="F285" s="393"/>
      <c r="G285" s="394"/>
      <c r="H285" s="150">
        <v>806</v>
      </c>
      <c r="I285" s="151">
        <v>20421</v>
      </c>
      <c r="J285" s="152">
        <v>500</v>
      </c>
      <c r="K285" s="395"/>
      <c r="L285" s="395"/>
      <c r="M285" s="395"/>
      <c r="N285" s="147">
        <v>643.5</v>
      </c>
      <c r="O285" s="153">
        <v>643.5</v>
      </c>
      <c r="P285" s="148">
        <v>0</v>
      </c>
      <c r="Q285" s="153">
        <v>0</v>
      </c>
      <c r="R285" s="147">
        <v>0</v>
      </c>
      <c r="S285" s="153">
        <v>0</v>
      </c>
      <c r="T285" s="147">
        <v>0</v>
      </c>
      <c r="U285" s="153">
        <v>0</v>
      </c>
      <c r="V285" s="147">
        <v>643.5</v>
      </c>
      <c r="W285" s="154">
        <v>643.5</v>
      </c>
      <c r="X285" s="141"/>
    </row>
    <row r="286" spans="1:24" ht="21.75" customHeight="1">
      <c r="A286" s="133"/>
      <c r="B286" s="393" t="s">
        <v>506</v>
      </c>
      <c r="C286" s="393"/>
      <c r="D286" s="393"/>
      <c r="E286" s="393"/>
      <c r="F286" s="393"/>
      <c r="G286" s="394"/>
      <c r="H286" s="150">
        <v>806</v>
      </c>
      <c r="I286" s="151">
        <v>5220000</v>
      </c>
      <c r="J286" s="152">
        <v>0</v>
      </c>
      <c r="K286" s="395"/>
      <c r="L286" s="395"/>
      <c r="M286" s="395"/>
      <c r="N286" s="147">
        <v>0</v>
      </c>
      <c r="O286" s="153">
        <v>0</v>
      </c>
      <c r="P286" s="148">
        <v>0</v>
      </c>
      <c r="Q286" s="153">
        <v>0</v>
      </c>
      <c r="R286" s="147">
        <v>100</v>
      </c>
      <c r="S286" s="153">
        <v>100</v>
      </c>
      <c r="T286" s="147">
        <v>0</v>
      </c>
      <c r="U286" s="153">
        <v>0</v>
      </c>
      <c r="V286" s="147">
        <v>100</v>
      </c>
      <c r="W286" s="154">
        <v>100</v>
      </c>
      <c r="X286" s="141"/>
    </row>
    <row r="287" spans="1:24" ht="21.75" customHeight="1">
      <c r="A287" s="133"/>
      <c r="B287" s="393" t="s">
        <v>625</v>
      </c>
      <c r="C287" s="393"/>
      <c r="D287" s="393"/>
      <c r="E287" s="393"/>
      <c r="F287" s="393"/>
      <c r="G287" s="394"/>
      <c r="H287" s="150">
        <v>806</v>
      </c>
      <c r="I287" s="151">
        <v>5221600</v>
      </c>
      <c r="J287" s="152">
        <v>0</v>
      </c>
      <c r="K287" s="395"/>
      <c r="L287" s="395"/>
      <c r="M287" s="395"/>
      <c r="N287" s="147">
        <v>0</v>
      </c>
      <c r="O287" s="153">
        <v>0</v>
      </c>
      <c r="P287" s="148">
        <v>0</v>
      </c>
      <c r="Q287" s="153">
        <v>0</v>
      </c>
      <c r="R287" s="147">
        <v>100</v>
      </c>
      <c r="S287" s="153">
        <v>100</v>
      </c>
      <c r="T287" s="147">
        <v>0</v>
      </c>
      <c r="U287" s="153">
        <v>0</v>
      </c>
      <c r="V287" s="147">
        <v>100</v>
      </c>
      <c r="W287" s="154">
        <v>100</v>
      </c>
      <c r="X287" s="141"/>
    </row>
    <row r="288" spans="1:24" ht="53.25" customHeight="1">
      <c r="A288" s="133"/>
      <c r="B288" s="393" t="s">
        <v>626</v>
      </c>
      <c r="C288" s="393"/>
      <c r="D288" s="393"/>
      <c r="E288" s="393"/>
      <c r="F288" s="393"/>
      <c r="G288" s="394"/>
      <c r="H288" s="150">
        <v>806</v>
      </c>
      <c r="I288" s="151">
        <v>5221601</v>
      </c>
      <c r="J288" s="152">
        <v>0</v>
      </c>
      <c r="K288" s="395"/>
      <c r="L288" s="395"/>
      <c r="M288" s="395"/>
      <c r="N288" s="147">
        <v>0</v>
      </c>
      <c r="O288" s="153">
        <v>0</v>
      </c>
      <c r="P288" s="148">
        <v>0</v>
      </c>
      <c r="Q288" s="153">
        <v>0</v>
      </c>
      <c r="R288" s="147">
        <v>100</v>
      </c>
      <c r="S288" s="153">
        <v>100</v>
      </c>
      <c r="T288" s="147">
        <v>0</v>
      </c>
      <c r="U288" s="153">
        <v>0</v>
      </c>
      <c r="V288" s="147">
        <v>100</v>
      </c>
      <c r="W288" s="154">
        <v>100</v>
      </c>
      <c r="X288" s="141"/>
    </row>
    <row r="289" spans="1:24" ht="21.75" customHeight="1">
      <c r="A289" s="133"/>
      <c r="B289" s="393" t="s">
        <v>476</v>
      </c>
      <c r="C289" s="393"/>
      <c r="D289" s="393"/>
      <c r="E289" s="393"/>
      <c r="F289" s="393"/>
      <c r="G289" s="394"/>
      <c r="H289" s="150">
        <v>806</v>
      </c>
      <c r="I289" s="151">
        <v>7950000</v>
      </c>
      <c r="J289" s="152">
        <v>500</v>
      </c>
      <c r="K289" s="395"/>
      <c r="L289" s="395"/>
      <c r="M289" s="395"/>
      <c r="N289" s="147">
        <v>304.5</v>
      </c>
      <c r="O289" s="153">
        <v>304.5</v>
      </c>
      <c r="P289" s="148">
        <v>755</v>
      </c>
      <c r="Q289" s="153">
        <v>755</v>
      </c>
      <c r="R289" s="147">
        <v>804.5</v>
      </c>
      <c r="S289" s="153">
        <v>804.5</v>
      </c>
      <c r="T289" s="147">
        <v>250</v>
      </c>
      <c r="U289" s="153">
        <v>250</v>
      </c>
      <c r="V289" s="147">
        <v>2114</v>
      </c>
      <c r="W289" s="154">
        <v>2114</v>
      </c>
      <c r="X289" s="141"/>
    </row>
    <row r="290" spans="1:24" ht="42.75" customHeight="1">
      <c r="A290" s="133"/>
      <c r="B290" s="393" t="s">
        <v>477</v>
      </c>
      <c r="C290" s="393"/>
      <c r="D290" s="393"/>
      <c r="E290" s="393"/>
      <c r="F290" s="393"/>
      <c r="G290" s="394"/>
      <c r="H290" s="150">
        <v>806</v>
      </c>
      <c r="I290" s="151">
        <v>7950001</v>
      </c>
      <c r="J290" s="152">
        <v>500</v>
      </c>
      <c r="K290" s="395"/>
      <c r="L290" s="395"/>
      <c r="M290" s="395"/>
      <c r="N290" s="147">
        <v>250</v>
      </c>
      <c r="O290" s="153">
        <v>250</v>
      </c>
      <c r="P290" s="148">
        <v>750</v>
      </c>
      <c r="Q290" s="153">
        <v>750</v>
      </c>
      <c r="R290" s="147">
        <v>750</v>
      </c>
      <c r="S290" s="153">
        <v>750</v>
      </c>
      <c r="T290" s="147">
        <v>250</v>
      </c>
      <c r="U290" s="153">
        <v>250</v>
      </c>
      <c r="V290" s="147">
        <v>2000</v>
      </c>
      <c r="W290" s="154">
        <v>2000</v>
      </c>
      <c r="X290" s="141"/>
    </row>
    <row r="291" spans="1:24" ht="48" customHeight="1">
      <c r="A291" s="133"/>
      <c r="B291" s="393" t="s">
        <v>540</v>
      </c>
      <c r="C291" s="393"/>
      <c r="D291" s="393"/>
      <c r="E291" s="393"/>
      <c r="F291" s="393"/>
      <c r="G291" s="394"/>
      <c r="H291" s="150">
        <v>806</v>
      </c>
      <c r="I291" s="151">
        <v>7950005</v>
      </c>
      <c r="J291" s="152">
        <v>500</v>
      </c>
      <c r="K291" s="395"/>
      <c r="L291" s="395"/>
      <c r="M291" s="395"/>
      <c r="N291" s="147">
        <v>54.5</v>
      </c>
      <c r="O291" s="153">
        <v>54.5</v>
      </c>
      <c r="P291" s="148">
        <v>0</v>
      </c>
      <c r="Q291" s="153">
        <v>0</v>
      </c>
      <c r="R291" s="147">
        <v>54.5</v>
      </c>
      <c r="S291" s="153">
        <v>54.5</v>
      </c>
      <c r="T291" s="147">
        <v>0</v>
      </c>
      <c r="U291" s="153">
        <v>0</v>
      </c>
      <c r="V291" s="147">
        <v>109</v>
      </c>
      <c r="W291" s="154">
        <v>109</v>
      </c>
      <c r="X291" s="141"/>
    </row>
    <row r="292" spans="1:24" ht="103.5" customHeight="1">
      <c r="A292" s="133"/>
      <c r="B292" s="393" t="s">
        <v>597</v>
      </c>
      <c r="C292" s="393"/>
      <c r="D292" s="393"/>
      <c r="E292" s="393"/>
      <c r="F292" s="393"/>
      <c r="G292" s="394"/>
      <c r="H292" s="150">
        <v>806</v>
      </c>
      <c r="I292" s="151">
        <v>7950020</v>
      </c>
      <c r="J292" s="152">
        <v>500</v>
      </c>
      <c r="K292" s="395"/>
      <c r="L292" s="395"/>
      <c r="M292" s="395"/>
      <c r="N292" s="147">
        <v>0</v>
      </c>
      <c r="O292" s="153">
        <v>0</v>
      </c>
      <c r="P292" s="148">
        <v>5</v>
      </c>
      <c r="Q292" s="153">
        <v>5</v>
      </c>
      <c r="R292" s="147">
        <v>0</v>
      </c>
      <c r="S292" s="153">
        <v>0</v>
      </c>
      <c r="T292" s="147">
        <v>0</v>
      </c>
      <c r="U292" s="153">
        <v>0</v>
      </c>
      <c r="V292" s="147">
        <v>5</v>
      </c>
      <c r="W292" s="154">
        <v>5</v>
      </c>
      <c r="X292" s="141"/>
    </row>
    <row r="293" spans="1:24" ht="34.5" customHeight="1">
      <c r="A293" s="133"/>
      <c r="B293" s="399" t="s">
        <v>627</v>
      </c>
      <c r="C293" s="399"/>
      <c r="D293" s="399"/>
      <c r="E293" s="399"/>
      <c r="F293" s="399"/>
      <c r="G293" s="384"/>
      <c r="H293" s="160">
        <v>900</v>
      </c>
      <c r="I293" s="161">
        <v>0</v>
      </c>
      <c r="J293" s="162">
        <v>0</v>
      </c>
      <c r="K293" s="385"/>
      <c r="L293" s="385"/>
      <c r="M293" s="385"/>
      <c r="N293" s="147">
        <v>202610.5</v>
      </c>
      <c r="O293" s="163">
        <v>202610.5</v>
      </c>
      <c r="P293" s="148">
        <v>235913.5</v>
      </c>
      <c r="Q293" s="163">
        <v>235913.5</v>
      </c>
      <c r="R293" s="147">
        <v>218804.4</v>
      </c>
      <c r="S293" s="163">
        <v>218804.4</v>
      </c>
      <c r="T293" s="147">
        <v>151560</v>
      </c>
      <c r="U293" s="163">
        <v>151560</v>
      </c>
      <c r="V293" s="147">
        <v>808888.4</v>
      </c>
      <c r="W293" s="164">
        <v>808888.4</v>
      </c>
      <c r="X293" s="141"/>
    </row>
    <row r="294" spans="1:24" ht="20.25" customHeight="1">
      <c r="A294" s="133"/>
      <c r="B294" s="401" t="s">
        <v>628</v>
      </c>
      <c r="C294" s="401"/>
      <c r="D294" s="401"/>
      <c r="E294" s="401"/>
      <c r="F294" s="401"/>
      <c r="G294" s="402"/>
      <c r="H294" s="142">
        <v>901</v>
      </c>
      <c r="I294" s="143">
        <v>0</v>
      </c>
      <c r="J294" s="144">
        <v>1</v>
      </c>
      <c r="K294" s="392"/>
      <c r="L294" s="392"/>
      <c r="M294" s="392"/>
      <c r="N294" s="147">
        <v>62539.5</v>
      </c>
      <c r="O294" s="145">
        <v>62539.5</v>
      </c>
      <c r="P294" s="148">
        <v>72445.5</v>
      </c>
      <c r="Q294" s="145">
        <v>72445.5</v>
      </c>
      <c r="R294" s="147">
        <v>73901.2</v>
      </c>
      <c r="S294" s="145">
        <v>73901.2</v>
      </c>
      <c r="T294" s="147">
        <v>36977.3</v>
      </c>
      <c r="U294" s="145">
        <v>36977.3</v>
      </c>
      <c r="V294" s="147">
        <v>245863.5</v>
      </c>
      <c r="W294" s="149">
        <v>245863.5</v>
      </c>
      <c r="X294" s="141"/>
    </row>
    <row r="295" spans="1:24" ht="21.75" customHeight="1">
      <c r="A295" s="133"/>
      <c r="B295" s="393" t="s">
        <v>629</v>
      </c>
      <c r="C295" s="393"/>
      <c r="D295" s="393"/>
      <c r="E295" s="393"/>
      <c r="F295" s="393"/>
      <c r="G295" s="394"/>
      <c r="H295" s="150">
        <v>901</v>
      </c>
      <c r="I295" s="151">
        <v>4700000</v>
      </c>
      <c r="J295" s="152">
        <v>1</v>
      </c>
      <c r="K295" s="395"/>
      <c r="L295" s="395"/>
      <c r="M295" s="395"/>
      <c r="N295" s="147">
        <v>47258.4</v>
      </c>
      <c r="O295" s="153">
        <v>47258.4</v>
      </c>
      <c r="P295" s="148">
        <v>47219.4</v>
      </c>
      <c r="Q295" s="153">
        <v>47219.4</v>
      </c>
      <c r="R295" s="147">
        <v>39138.6</v>
      </c>
      <c r="S295" s="153">
        <v>39138.6</v>
      </c>
      <c r="T295" s="147">
        <v>30573.5</v>
      </c>
      <c r="U295" s="153">
        <v>30573.5</v>
      </c>
      <c r="V295" s="147">
        <v>164189.9</v>
      </c>
      <c r="W295" s="154">
        <v>164189.9</v>
      </c>
      <c r="X295" s="141"/>
    </row>
    <row r="296" spans="1:24" ht="21.75" customHeight="1">
      <c r="A296" s="133"/>
      <c r="B296" s="393" t="s">
        <v>459</v>
      </c>
      <c r="C296" s="393"/>
      <c r="D296" s="393"/>
      <c r="E296" s="393"/>
      <c r="F296" s="393"/>
      <c r="G296" s="394"/>
      <c r="H296" s="150">
        <v>901</v>
      </c>
      <c r="I296" s="151">
        <v>4709900</v>
      </c>
      <c r="J296" s="152">
        <v>1</v>
      </c>
      <c r="K296" s="395"/>
      <c r="L296" s="395"/>
      <c r="M296" s="395"/>
      <c r="N296" s="147">
        <v>47258.4</v>
      </c>
      <c r="O296" s="153">
        <v>47258.4</v>
      </c>
      <c r="P296" s="148">
        <v>47219.4</v>
      </c>
      <c r="Q296" s="153">
        <v>47219.4</v>
      </c>
      <c r="R296" s="147">
        <v>39138.6</v>
      </c>
      <c r="S296" s="153">
        <v>39138.6</v>
      </c>
      <c r="T296" s="147">
        <v>30573.5</v>
      </c>
      <c r="U296" s="153">
        <v>30573.5</v>
      </c>
      <c r="V296" s="147">
        <v>164189.9</v>
      </c>
      <c r="W296" s="154">
        <v>164189.9</v>
      </c>
      <c r="X296" s="141"/>
    </row>
    <row r="297" spans="1:24" ht="42.75" customHeight="1">
      <c r="A297" s="133"/>
      <c r="B297" s="393" t="s">
        <v>630</v>
      </c>
      <c r="C297" s="393"/>
      <c r="D297" s="393"/>
      <c r="E297" s="393"/>
      <c r="F297" s="393"/>
      <c r="G297" s="394"/>
      <c r="H297" s="150">
        <v>901</v>
      </c>
      <c r="I297" s="151">
        <v>4709902</v>
      </c>
      <c r="J297" s="152">
        <v>1</v>
      </c>
      <c r="K297" s="395"/>
      <c r="L297" s="395"/>
      <c r="M297" s="395"/>
      <c r="N297" s="147">
        <v>726.1</v>
      </c>
      <c r="O297" s="153">
        <v>726.1</v>
      </c>
      <c r="P297" s="148">
        <v>833.9</v>
      </c>
      <c r="Q297" s="153">
        <v>833.9</v>
      </c>
      <c r="R297" s="147">
        <v>-1380.2</v>
      </c>
      <c r="S297" s="153">
        <v>-1380.2</v>
      </c>
      <c r="T297" s="147">
        <v>0</v>
      </c>
      <c r="U297" s="153">
        <v>0</v>
      </c>
      <c r="V297" s="147">
        <v>179.8</v>
      </c>
      <c r="W297" s="154">
        <v>179.8</v>
      </c>
      <c r="X297" s="141"/>
    </row>
    <row r="298" spans="1:24" ht="32.25" customHeight="1">
      <c r="A298" s="133"/>
      <c r="B298" s="393" t="s">
        <v>631</v>
      </c>
      <c r="C298" s="393"/>
      <c r="D298" s="393"/>
      <c r="E298" s="393"/>
      <c r="F298" s="393"/>
      <c r="G298" s="394"/>
      <c r="H298" s="150">
        <v>901</v>
      </c>
      <c r="I298" s="151">
        <v>4709903</v>
      </c>
      <c r="J298" s="152">
        <v>1</v>
      </c>
      <c r="K298" s="395"/>
      <c r="L298" s="395"/>
      <c r="M298" s="395"/>
      <c r="N298" s="147">
        <v>1700</v>
      </c>
      <c r="O298" s="153">
        <v>1700</v>
      </c>
      <c r="P298" s="148">
        <v>3400</v>
      </c>
      <c r="Q298" s="153">
        <v>3400</v>
      </c>
      <c r="R298" s="147">
        <v>3500</v>
      </c>
      <c r="S298" s="153">
        <v>3500</v>
      </c>
      <c r="T298" s="147">
        <v>1664</v>
      </c>
      <c r="U298" s="153">
        <v>1664</v>
      </c>
      <c r="V298" s="147">
        <v>10264</v>
      </c>
      <c r="W298" s="154">
        <v>10264</v>
      </c>
      <c r="X298" s="141"/>
    </row>
    <row r="299" spans="1:24" ht="32.25" customHeight="1">
      <c r="A299" s="133"/>
      <c r="B299" s="393" t="s">
        <v>632</v>
      </c>
      <c r="C299" s="393"/>
      <c r="D299" s="393"/>
      <c r="E299" s="393"/>
      <c r="F299" s="393"/>
      <c r="G299" s="394"/>
      <c r="H299" s="150">
        <v>901</v>
      </c>
      <c r="I299" s="151">
        <v>4709904</v>
      </c>
      <c r="J299" s="152">
        <v>1</v>
      </c>
      <c r="K299" s="395"/>
      <c r="L299" s="395"/>
      <c r="M299" s="395"/>
      <c r="N299" s="147">
        <v>1301.3</v>
      </c>
      <c r="O299" s="153">
        <v>1301.3</v>
      </c>
      <c r="P299" s="148">
        <v>0</v>
      </c>
      <c r="Q299" s="153">
        <v>0</v>
      </c>
      <c r="R299" s="147">
        <v>0</v>
      </c>
      <c r="S299" s="153">
        <v>0</v>
      </c>
      <c r="T299" s="147">
        <v>0</v>
      </c>
      <c r="U299" s="153">
        <v>0</v>
      </c>
      <c r="V299" s="147">
        <v>1301.3</v>
      </c>
      <c r="W299" s="154">
        <v>1301.3</v>
      </c>
      <c r="X299" s="141"/>
    </row>
    <row r="300" spans="1:24" ht="63.75" customHeight="1">
      <c r="A300" s="133"/>
      <c r="B300" s="393" t="s">
        <v>633</v>
      </c>
      <c r="C300" s="393"/>
      <c r="D300" s="393"/>
      <c r="E300" s="393"/>
      <c r="F300" s="393"/>
      <c r="G300" s="394"/>
      <c r="H300" s="150">
        <v>901</v>
      </c>
      <c r="I300" s="151">
        <v>4709905</v>
      </c>
      <c r="J300" s="152">
        <v>1</v>
      </c>
      <c r="K300" s="395"/>
      <c r="L300" s="395"/>
      <c r="M300" s="395"/>
      <c r="N300" s="147">
        <v>4550</v>
      </c>
      <c r="O300" s="153">
        <v>4550</v>
      </c>
      <c r="P300" s="148">
        <v>0</v>
      </c>
      <c r="Q300" s="153">
        <v>0</v>
      </c>
      <c r="R300" s="147">
        <v>0</v>
      </c>
      <c r="S300" s="153">
        <v>0</v>
      </c>
      <c r="T300" s="147">
        <v>0</v>
      </c>
      <c r="U300" s="153">
        <v>0</v>
      </c>
      <c r="V300" s="147">
        <v>4550</v>
      </c>
      <c r="W300" s="154">
        <v>4550</v>
      </c>
      <c r="X300" s="141"/>
    </row>
    <row r="301" spans="1:24" ht="21.75" customHeight="1">
      <c r="A301" s="133"/>
      <c r="B301" s="393" t="s">
        <v>634</v>
      </c>
      <c r="C301" s="393"/>
      <c r="D301" s="393"/>
      <c r="E301" s="393"/>
      <c r="F301" s="393"/>
      <c r="G301" s="394"/>
      <c r="H301" s="150">
        <v>901</v>
      </c>
      <c r="I301" s="151">
        <v>4710000</v>
      </c>
      <c r="J301" s="152">
        <v>1</v>
      </c>
      <c r="K301" s="395"/>
      <c r="L301" s="395"/>
      <c r="M301" s="395"/>
      <c r="N301" s="147">
        <v>420.2</v>
      </c>
      <c r="O301" s="153">
        <v>420.2</v>
      </c>
      <c r="P301" s="148">
        <v>-384.4</v>
      </c>
      <c r="Q301" s="153">
        <v>-384.4</v>
      </c>
      <c r="R301" s="147">
        <v>0</v>
      </c>
      <c r="S301" s="153">
        <v>0</v>
      </c>
      <c r="T301" s="147">
        <v>0</v>
      </c>
      <c r="U301" s="153">
        <v>0</v>
      </c>
      <c r="V301" s="147">
        <v>35.7</v>
      </c>
      <c r="W301" s="154">
        <v>35.7</v>
      </c>
      <c r="X301" s="141"/>
    </row>
    <row r="302" spans="1:24" ht="21.75" customHeight="1">
      <c r="A302" s="133"/>
      <c r="B302" s="393" t="s">
        <v>459</v>
      </c>
      <c r="C302" s="393"/>
      <c r="D302" s="393"/>
      <c r="E302" s="393"/>
      <c r="F302" s="393"/>
      <c r="G302" s="394"/>
      <c r="H302" s="150">
        <v>901</v>
      </c>
      <c r="I302" s="151">
        <v>4719900</v>
      </c>
      <c r="J302" s="152">
        <v>1</v>
      </c>
      <c r="K302" s="395"/>
      <c r="L302" s="395"/>
      <c r="M302" s="395"/>
      <c r="N302" s="147">
        <v>420.2</v>
      </c>
      <c r="O302" s="153">
        <v>420.2</v>
      </c>
      <c r="P302" s="148">
        <v>-384.4</v>
      </c>
      <c r="Q302" s="153">
        <v>-384.4</v>
      </c>
      <c r="R302" s="147">
        <v>0</v>
      </c>
      <c r="S302" s="153">
        <v>0</v>
      </c>
      <c r="T302" s="147">
        <v>0</v>
      </c>
      <c r="U302" s="153">
        <v>0</v>
      </c>
      <c r="V302" s="147">
        <v>35.7</v>
      </c>
      <c r="W302" s="154">
        <v>35.7</v>
      </c>
      <c r="X302" s="141"/>
    </row>
    <row r="303" spans="1:24" ht="42.75" customHeight="1">
      <c r="A303" s="133"/>
      <c r="B303" s="393" t="s">
        <v>635</v>
      </c>
      <c r="C303" s="393"/>
      <c r="D303" s="393"/>
      <c r="E303" s="393"/>
      <c r="F303" s="393"/>
      <c r="G303" s="394"/>
      <c r="H303" s="150">
        <v>901</v>
      </c>
      <c r="I303" s="151">
        <v>4719903</v>
      </c>
      <c r="J303" s="152">
        <v>1</v>
      </c>
      <c r="K303" s="395"/>
      <c r="L303" s="395"/>
      <c r="M303" s="395"/>
      <c r="N303" s="147">
        <v>383</v>
      </c>
      <c r="O303" s="153">
        <v>383</v>
      </c>
      <c r="P303" s="148">
        <v>-383</v>
      </c>
      <c r="Q303" s="153">
        <v>-383</v>
      </c>
      <c r="R303" s="147">
        <v>0</v>
      </c>
      <c r="S303" s="153">
        <v>0</v>
      </c>
      <c r="T303" s="147">
        <v>0</v>
      </c>
      <c r="U303" s="153">
        <v>0</v>
      </c>
      <c r="V303" s="147">
        <v>0</v>
      </c>
      <c r="W303" s="154">
        <v>0</v>
      </c>
      <c r="X303" s="141"/>
    </row>
    <row r="304" spans="1:24" ht="19.5" customHeight="1">
      <c r="A304" s="133"/>
      <c r="B304" s="393" t="s">
        <v>636</v>
      </c>
      <c r="C304" s="393"/>
      <c r="D304" s="393"/>
      <c r="E304" s="393"/>
      <c r="F304" s="393"/>
      <c r="G304" s="394"/>
      <c r="H304" s="150">
        <v>901</v>
      </c>
      <c r="I304" s="151">
        <v>4760000</v>
      </c>
      <c r="J304" s="152">
        <v>1</v>
      </c>
      <c r="K304" s="395"/>
      <c r="L304" s="395"/>
      <c r="M304" s="395"/>
      <c r="N304" s="147">
        <v>14860.9</v>
      </c>
      <c r="O304" s="153">
        <v>14860.9</v>
      </c>
      <c r="P304" s="148">
        <v>25610.5</v>
      </c>
      <c r="Q304" s="153">
        <v>25610.5</v>
      </c>
      <c r="R304" s="147">
        <v>34762.6</v>
      </c>
      <c r="S304" s="153">
        <v>34762.6</v>
      </c>
      <c r="T304" s="147">
        <v>6403.8</v>
      </c>
      <c r="U304" s="153">
        <v>6403.8</v>
      </c>
      <c r="V304" s="147">
        <v>81637.9</v>
      </c>
      <c r="W304" s="154">
        <v>81637.9</v>
      </c>
      <c r="X304" s="141"/>
    </row>
    <row r="305" spans="1:24" ht="21.75" customHeight="1">
      <c r="A305" s="133"/>
      <c r="B305" s="393" t="s">
        <v>459</v>
      </c>
      <c r="C305" s="393"/>
      <c r="D305" s="393"/>
      <c r="E305" s="393"/>
      <c r="F305" s="393"/>
      <c r="G305" s="394"/>
      <c r="H305" s="150">
        <v>901</v>
      </c>
      <c r="I305" s="151">
        <v>4769900</v>
      </c>
      <c r="J305" s="152">
        <v>1</v>
      </c>
      <c r="K305" s="395"/>
      <c r="L305" s="395"/>
      <c r="M305" s="395"/>
      <c r="N305" s="147">
        <v>14860.9</v>
      </c>
      <c r="O305" s="153">
        <v>14860.9</v>
      </c>
      <c r="P305" s="148">
        <v>25610.5</v>
      </c>
      <c r="Q305" s="153">
        <v>25610.5</v>
      </c>
      <c r="R305" s="147">
        <v>34762.6</v>
      </c>
      <c r="S305" s="153">
        <v>34762.6</v>
      </c>
      <c r="T305" s="147">
        <v>6403.8</v>
      </c>
      <c r="U305" s="153">
        <v>6403.8</v>
      </c>
      <c r="V305" s="147">
        <v>81637.9</v>
      </c>
      <c r="W305" s="154">
        <v>81637.9</v>
      </c>
      <c r="X305" s="141"/>
    </row>
    <row r="306" spans="1:24" ht="32.25" customHeight="1">
      <c r="A306" s="133"/>
      <c r="B306" s="393" t="s">
        <v>637</v>
      </c>
      <c r="C306" s="393"/>
      <c r="D306" s="393"/>
      <c r="E306" s="393"/>
      <c r="F306" s="393"/>
      <c r="G306" s="394"/>
      <c r="H306" s="150">
        <v>901</v>
      </c>
      <c r="I306" s="151">
        <v>4769901</v>
      </c>
      <c r="J306" s="152">
        <v>1</v>
      </c>
      <c r="K306" s="395"/>
      <c r="L306" s="395"/>
      <c r="M306" s="395"/>
      <c r="N306" s="147">
        <v>274</v>
      </c>
      <c r="O306" s="153">
        <v>274</v>
      </c>
      <c r="P306" s="148">
        <v>0</v>
      </c>
      <c r="Q306" s="153">
        <v>0</v>
      </c>
      <c r="R306" s="147">
        <v>2175.9</v>
      </c>
      <c r="S306" s="153">
        <v>2175.9</v>
      </c>
      <c r="T306" s="147">
        <v>339</v>
      </c>
      <c r="U306" s="153">
        <v>339</v>
      </c>
      <c r="V306" s="147">
        <v>2788.9</v>
      </c>
      <c r="W306" s="154">
        <v>2788.9</v>
      </c>
      <c r="X306" s="141"/>
    </row>
    <row r="307" spans="1:24" ht="21.75" customHeight="1">
      <c r="A307" s="133"/>
      <c r="B307" s="393" t="s">
        <v>638</v>
      </c>
      <c r="C307" s="393"/>
      <c r="D307" s="393"/>
      <c r="E307" s="393"/>
      <c r="F307" s="393"/>
      <c r="G307" s="394"/>
      <c r="H307" s="150">
        <v>901</v>
      </c>
      <c r="I307" s="151">
        <v>4769902</v>
      </c>
      <c r="J307" s="152">
        <v>1</v>
      </c>
      <c r="K307" s="395"/>
      <c r="L307" s="395"/>
      <c r="M307" s="395"/>
      <c r="N307" s="147">
        <v>4834.7</v>
      </c>
      <c r="O307" s="153">
        <v>4834.7</v>
      </c>
      <c r="P307" s="148">
        <v>15847.2</v>
      </c>
      <c r="Q307" s="153">
        <v>15847.2</v>
      </c>
      <c r="R307" s="147">
        <v>23497.3</v>
      </c>
      <c r="S307" s="153">
        <v>23497.3</v>
      </c>
      <c r="T307" s="147">
        <v>493.5</v>
      </c>
      <c r="U307" s="153">
        <v>493.5</v>
      </c>
      <c r="V307" s="147">
        <v>44672.7</v>
      </c>
      <c r="W307" s="154">
        <v>44672.7</v>
      </c>
      <c r="X307" s="141"/>
    </row>
    <row r="308" spans="1:24" ht="21.75" customHeight="1">
      <c r="A308" s="133"/>
      <c r="B308" s="393" t="s">
        <v>639</v>
      </c>
      <c r="C308" s="393"/>
      <c r="D308" s="393"/>
      <c r="E308" s="393"/>
      <c r="F308" s="393"/>
      <c r="G308" s="394"/>
      <c r="H308" s="150">
        <v>901</v>
      </c>
      <c r="I308" s="151">
        <v>4769903</v>
      </c>
      <c r="J308" s="152">
        <v>1</v>
      </c>
      <c r="K308" s="395"/>
      <c r="L308" s="395"/>
      <c r="M308" s="395"/>
      <c r="N308" s="147">
        <v>1265.3</v>
      </c>
      <c r="O308" s="153">
        <v>1265.3</v>
      </c>
      <c r="P308" s="148">
        <v>998.2</v>
      </c>
      <c r="Q308" s="153">
        <v>998.2</v>
      </c>
      <c r="R308" s="147">
        <v>-322.2</v>
      </c>
      <c r="S308" s="153">
        <v>-322.2</v>
      </c>
      <c r="T308" s="147">
        <v>0</v>
      </c>
      <c r="U308" s="153">
        <v>0</v>
      </c>
      <c r="V308" s="147">
        <v>1941.2</v>
      </c>
      <c r="W308" s="154">
        <v>1941.2</v>
      </c>
      <c r="X308" s="141"/>
    </row>
    <row r="309" spans="1:24" ht="19.5" customHeight="1">
      <c r="A309" s="133"/>
      <c r="B309" s="401" t="s">
        <v>640</v>
      </c>
      <c r="C309" s="401"/>
      <c r="D309" s="401"/>
      <c r="E309" s="401"/>
      <c r="F309" s="401"/>
      <c r="G309" s="402"/>
      <c r="H309" s="142">
        <v>902</v>
      </c>
      <c r="I309" s="143">
        <v>0</v>
      </c>
      <c r="J309" s="144">
        <v>0</v>
      </c>
      <c r="K309" s="392"/>
      <c r="L309" s="392"/>
      <c r="M309" s="392"/>
      <c r="N309" s="147">
        <v>48623.5</v>
      </c>
      <c r="O309" s="145">
        <v>48623.5</v>
      </c>
      <c r="P309" s="148">
        <v>55117.1</v>
      </c>
      <c r="Q309" s="145">
        <v>55117.1</v>
      </c>
      <c r="R309" s="147">
        <v>43140.9</v>
      </c>
      <c r="S309" s="145">
        <v>43140.9</v>
      </c>
      <c r="T309" s="147">
        <v>38648.3</v>
      </c>
      <c r="U309" s="145">
        <v>38648.3</v>
      </c>
      <c r="V309" s="147">
        <v>185529.7</v>
      </c>
      <c r="W309" s="149">
        <v>185529.7</v>
      </c>
      <c r="X309" s="141"/>
    </row>
    <row r="310" spans="1:24" ht="35.25" customHeight="1">
      <c r="A310" s="133"/>
      <c r="B310" s="393" t="s">
        <v>471</v>
      </c>
      <c r="C310" s="393"/>
      <c r="D310" s="393"/>
      <c r="E310" s="393"/>
      <c r="F310" s="393"/>
      <c r="G310" s="394"/>
      <c r="H310" s="150">
        <v>902</v>
      </c>
      <c r="I310" s="151">
        <v>1020000</v>
      </c>
      <c r="J310" s="152">
        <v>3</v>
      </c>
      <c r="K310" s="395"/>
      <c r="L310" s="395"/>
      <c r="M310" s="395"/>
      <c r="N310" s="147">
        <v>1500</v>
      </c>
      <c r="O310" s="153">
        <v>1500</v>
      </c>
      <c r="P310" s="148">
        <v>337.6</v>
      </c>
      <c r="Q310" s="153">
        <v>337.6</v>
      </c>
      <c r="R310" s="147">
        <v>0</v>
      </c>
      <c r="S310" s="153">
        <v>0</v>
      </c>
      <c r="T310" s="147">
        <v>0</v>
      </c>
      <c r="U310" s="153">
        <v>0</v>
      </c>
      <c r="V310" s="147">
        <v>1837.6</v>
      </c>
      <c r="W310" s="154">
        <v>1837.6</v>
      </c>
      <c r="X310" s="141"/>
    </row>
    <row r="311" spans="1:24" ht="84.75" customHeight="1">
      <c r="A311" s="133"/>
      <c r="B311" s="393" t="s">
        <v>495</v>
      </c>
      <c r="C311" s="393"/>
      <c r="D311" s="393"/>
      <c r="E311" s="393"/>
      <c r="F311" s="393"/>
      <c r="G311" s="394"/>
      <c r="H311" s="150">
        <v>902</v>
      </c>
      <c r="I311" s="151">
        <v>1020100</v>
      </c>
      <c r="J311" s="152">
        <v>3</v>
      </c>
      <c r="K311" s="395"/>
      <c r="L311" s="395"/>
      <c r="M311" s="395"/>
      <c r="N311" s="147">
        <v>1500</v>
      </c>
      <c r="O311" s="153">
        <v>1500</v>
      </c>
      <c r="P311" s="148">
        <v>337.6</v>
      </c>
      <c r="Q311" s="153">
        <v>337.6</v>
      </c>
      <c r="R311" s="147">
        <v>0</v>
      </c>
      <c r="S311" s="153">
        <v>0</v>
      </c>
      <c r="T311" s="147">
        <v>0</v>
      </c>
      <c r="U311" s="153">
        <v>0</v>
      </c>
      <c r="V311" s="147">
        <v>1837.6</v>
      </c>
      <c r="W311" s="154">
        <v>1837.6</v>
      </c>
      <c r="X311" s="141"/>
    </row>
    <row r="312" spans="1:24" ht="42.75" customHeight="1">
      <c r="A312" s="133"/>
      <c r="B312" s="393" t="s">
        <v>496</v>
      </c>
      <c r="C312" s="393"/>
      <c r="D312" s="393"/>
      <c r="E312" s="393"/>
      <c r="F312" s="393"/>
      <c r="G312" s="394"/>
      <c r="H312" s="150">
        <v>902</v>
      </c>
      <c r="I312" s="151">
        <v>1020102</v>
      </c>
      <c r="J312" s="152">
        <v>3</v>
      </c>
      <c r="K312" s="395"/>
      <c r="L312" s="395"/>
      <c r="M312" s="395"/>
      <c r="N312" s="147">
        <v>1500</v>
      </c>
      <c r="O312" s="153">
        <v>1500</v>
      </c>
      <c r="P312" s="148">
        <v>337.6</v>
      </c>
      <c r="Q312" s="153">
        <v>337.6</v>
      </c>
      <c r="R312" s="147">
        <v>0</v>
      </c>
      <c r="S312" s="153">
        <v>0</v>
      </c>
      <c r="T312" s="147">
        <v>0</v>
      </c>
      <c r="U312" s="153">
        <v>0</v>
      </c>
      <c r="V312" s="147">
        <v>1837.6</v>
      </c>
      <c r="W312" s="154">
        <v>1837.6</v>
      </c>
      <c r="X312" s="141"/>
    </row>
    <row r="313" spans="1:24" ht="21.75" customHeight="1">
      <c r="A313" s="133"/>
      <c r="B313" s="393" t="s">
        <v>629</v>
      </c>
      <c r="C313" s="393"/>
      <c r="D313" s="393"/>
      <c r="E313" s="393"/>
      <c r="F313" s="393"/>
      <c r="G313" s="394"/>
      <c r="H313" s="150">
        <v>902</v>
      </c>
      <c r="I313" s="151">
        <v>4700000</v>
      </c>
      <c r="J313" s="152">
        <v>1</v>
      </c>
      <c r="K313" s="395"/>
      <c r="L313" s="395"/>
      <c r="M313" s="395"/>
      <c r="N313" s="147">
        <v>6250.4</v>
      </c>
      <c r="O313" s="153">
        <v>6250.4</v>
      </c>
      <c r="P313" s="148">
        <v>7304.4</v>
      </c>
      <c r="Q313" s="153">
        <v>7304.4</v>
      </c>
      <c r="R313" s="147">
        <v>3294.5</v>
      </c>
      <c r="S313" s="153">
        <v>3294.5</v>
      </c>
      <c r="T313" s="147">
        <v>4851.4</v>
      </c>
      <c r="U313" s="153">
        <v>4851.4</v>
      </c>
      <c r="V313" s="147">
        <v>21700.6</v>
      </c>
      <c r="W313" s="154">
        <v>21700.6</v>
      </c>
      <c r="X313" s="141"/>
    </row>
    <row r="314" spans="1:24" ht="21.75" customHeight="1">
      <c r="A314" s="133"/>
      <c r="B314" s="393" t="s">
        <v>459</v>
      </c>
      <c r="C314" s="393"/>
      <c r="D314" s="393"/>
      <c r="E314" s="393"/>
      <c r="F314" s="393"/>
      <c r="G314" s="394"/>
      <c r="H314" s="150">
        <v>902</v>
      </c>
      <c r="I314" s="151">
        <v>4709900</v>
      </c>
      <c r="J314" s="152">
        <v>1</v>
      </c>
      <c r="K314" s="395"/>
      <c r="L314" s="395"/>
      <c r="M314" s="395"/>
      <c r="N314" s="147">
        <v>6250.4</v>
      </c>
      <c r="O314" s="153">
        <v>6250.4</v>
      </c>
      <c r="P314" s="148">
        <v>7304.4</v>
      </c>
      <c r="Q314" s="153">
        <v>7304.4</v>
      </c>
      <c r="R314" s="147">
        <v>3294.5</v>
      </c>
      <c r="S314" s="153">
        <v>3294.5</v>
      </c>
      <c r="T314" s="147">
        <v>4851.4</v>
      </c>
      <c r="U314" s="153">
        <v>4851.4</v>
      </c>
      <c r="V314" s="147">
        <v>21700.6</v>
      </c>
      <c r="W314" s="154">
        <v>21700.6</v>
      </c>
      <c r="X314" s="141"/>
    </row>
    <row r="315" spans="1:24" ht="42.75" customHeight="1">
      <c r="A315" s="133"/>
      <c r="B315" s="393" t="s">
        <v>630</v>
      </c>
      <c r="C315" s="393"/>
      <c r="D315" s="393"/>
      <c r="E315" s="393"/>
      <c r="F315" s="393"/>
      <c r="G315" s="394"/>
      <c r="H315" s="150">
        <v>902</v>
      </c>
      <c r="I315" s="151">
        <v>4709902</v>
      </c>
      <c r="J315" s="152">
        <v>1</v>
      </c>
      <c r="K315" s="395"/>
      <c r="L315" s="395"/>
      <c r="M315" s="395"/>
      <c r="N315" s="147">
        <v>3.9</v>
      </c>
      <c r="O315" s="153">
        <v>3.9</v>
      </c>
      <c r="P315" s="148">
        <v>-3.9</v>
      </c>
      <c r="Q315" s="153">
        <v>-3.9</v>
      </c>
      <c r="R315" s="147">
        <v>0</v>
      </c>
      <c r="S315" s="153">
        <v>0</v>
      </c>
      <c r="T315" s="147">
        <v>0</v>
      </c>
      <c r="U315" s="153">
        <v>0</v>
      </c>
      <c r="V315" s="147">
        <v>0</v>
      </c>
      <c r="W315" s="154">
        <v>0</v>
      </c>
      <c r="X315" s="141"/>
    </row>
    <row r="316" spans="1:24" ht="21.75" customHeight="1">
      <c r="A316" s="133"/>
      <c r="B316" s="393" t="s">
        <v>641</v>
      </c>
      <c r="C316" s="393"/>
      <c r="D316" s="393"/>
      <c r="E316" s="393"/>
      <c r="F316" s="393"/>
      <c r="G316" s="394"/>
      <c r="H316" s="150">
        <v>902</v>
      </c>
      <c r="I316" s="151">
        <v>4709906</v>
      </c>
      <c r="J316" s="152">
        <v>1</v>
      </c>
      <c r="K316" s="395"/>
      <c r="L316" s="395"/>
      <c r="M316" s="395"/>
      <c r="N316" s="147">
        <v>2073.8</v>
      </c>
      <c r="O316" s="153">
        <v>2073.8</v>
      </c>
      <c r="P316" s="148">
        <v>2209</v>
      </c>
      <c r="Q316" s="153">
        <v>2209</v>
      </c>
      <c r="R316" s="147">
        <v>2069.7</v>
      </c>
      <c r="S316" s="153">
        <v>2069.7</v>
      </c>
      <c r="T316" s="147">
        <v>1757.9</v>
      </c>
      <c r="U316" s="153">
        <v>1757.9</v>
      </c>
      <c r="V316" s="147">
        <v>8110.3</v>
      </c>
      <c r="W316" s="154">
        <v>8110.3</v>
      </c>
      <c r="X316" s="141"/>
    </row>
    <row r="317" spans="1:24" ht="21.75" customHeight="1">
      <c r="A317" s="133"/>
      <c r="B317" s="393" t="s">
        <v>634</v>
      </c>
      <c r="C317" s="393"/>
      <c r="D317" s="393"/>
      <c r="E317" s="393"/>
      <c r="F317" s="393"/>
      <c r="G317" s="394"/>
      <c r="H317" s="150">
        <v>902</v>
      </c>
      <c r="I317" s="151">
        <v>4710000</v>
      </c>
      <c r="J317" s="152">
        <v>1</v>
      </c>
      <c r="K317" s="395"/>
      <c r="L317" s="395"/>
      <c r="M317" s="395"/>
      <c r="N317" s="147">
        <v>40873.1</v>
      </c>
      <c r="O317" s="153">
        <v>40873.1</v>
      </c>
      <c r="P317" s="148">
        <v>47475.1</v>
      </c>
      <c r="Q317" s="153">
        <v>47475.1</v>
      </c>
      <c r="R317" s="147">
        <v>39846.4</v>
      </c>
      <c r="S317" s="153">
        <v>39846.4</v>
      </c>
      <c r="T317" s="147">
        <v>33796.9</v>
      </c>
      <c r="U317" s="153">
        <v>33796.9</v>
      </c>
      <c r="V317" s="147">
        <v>161991.5</v>
      </c>
      <c r="W317" s="154">
        <v>161991.5</v>
      </c>
      <c r="X317" s="141"/>
    </row>
    <row r="318" spans="1:24" ht="21.75" customHeight="1">
      <c r="A318" s="133"/>
      <c r="B318" s="393" t="s">
        <v>459</v>
      </c>
      <c r="C318" s="393"/>
      <c r="D318" s="393"/>
      <c r="E318" s="393"/>
      <c r="F318" s="393"/>
      <c r="G318" s="394"/>
      <c r="H318" s="150">
        <v>902</v>
      </c>
      <c r="I318" s="151">
        <v>4719900</v>
      </c>
      <c r="J318" s="152">
        <v>1</v>
      </c>
      <c r="K318" s="395"/>
      <c r="L318" s="395"/>
      <c r="M318" s="395"/>
      <c r="N318" s="147">
        <v>40873.1</v>
      </c>
      <c r="O318" s="153">
        <v>40873.1</v>
      </c>
      <c r="P318" s="148">
        <v>47475.1</v>
      </c>
      <c r="Q318" s="153">
        <v>47475.1</v>
      </c>
      <c r="R318" s="147">
        <v>39846.4</v>
      </c>
      <c r="S318" s="153">
        <v>39846.4</v>
      </c>
      <c r="T318" s="147">
        <v>33796.9</v>
      </c>
      <c r="U318" s="153">
        <v>33796.9</v>
      </c>
      <c r="V318" s="147">
        <v>161991.5</v>
      </c>
      <c r="W318" s="154">
        <v>161991.5</v>
      </c>
      <c r="X318" s="141"/>
    </row>
    <row r="319" spans="1:24" ht="105.75" customHeight="1">
      <c r="A319" s="133"/>
      <c r="B319" s="393" t="s">
        <v>642</v>
      </c>
      <c r="C319" s="393"/>
      <c r="D319" s="393"/>
      <c r="E319" s="393"/>
      <c r="F319" s="393"/>
      <c r="G319" s="394"/>
      <c r="H319" s="150">
        <v>902</v>
      </c>
      <c r="I319" s="151">
        <v>4719902</v>
      </c>
      <c r="J319" s="152">
        <v>1</v>
      </c>
      <c r="K319" s="395"/>
      <c r="L319" s="395"/>
      <c r="M319" s="395"/>
      <c r="N319" s="147">
        <v>5221</v>
      </c>
      <c r="O319" s="153">
        <v>5221</v>
      </c>
      <c r="P319" s="148">
        <v>5221</v>
      </c>
      <c r="Q319" s="153">
        <v>5221</v>
      </c>
      <c r="R319" s="147">
        <v>5221</v>
      </c>
      <c r="S319" s="153">
        <v>5221</v>
      </c>
      <c r="T319" s="147">
        <v>5221</v>
      </c>
      <c r="U319" s="153">
        <v>5221</v>
      </c>
      <c r="V319" s="147">
        <v>20884</v>
      </c>
      <c r="W319" s="154">
        <v>20884</v>
      </c>
      <c r="X319" s="141"/>
    </row>
    <row r="320" spans="1:24" ht="42.75" customHeight="1">
      <c r="A320" s="133"/>
      <c r="B320" s="393" t="s">
        <v>635</v>
      </c>
      <c r="C320" s="393"/>
      <c r="D320" s="393"/>
      <c r="E320" s="393"/>
      <c r="F320" s="393"/>
      <c r="G320" s="394"/>
      <c r="H320" s="150">
        <v>902</v>
      </c>
      <c r="I320" s="151">
        <v>4719903</v>
      </c>
      <c r="J320" s="152">
        <v>1</v>
      </c>
      <c r="K320" s="395"/>
      <c r="L320" s="395"/>
      <c r="M320" s="395"/>
      <c r="N320" s="147">
        <v>0</v>
      </c>
      <c r="O320" s="153">
        <v>0</v>
      </c>
      <c r="P320" s="148">
        <v>383</v>
      </c>
      <c r="Q320" s="153">
        <v>383</v>
      </c>
      <c r="R320" s="147">
        <v>-49.4</v>
      </c>
      <c r="S320" s="153">
        <v>-49.4</v>
      </c>
      <c r="T320" s="147">
        <v>0</v>
      </c>
      <c r="U320" s="153">
        <v>0</v>
      </c>
      <c r="V320" s="147">
        <v>333.6</v>
      </c>
      <c r="W320" s="154">
        <v>333.6</v>
      </c>
      <c r="X320" s="141"/>
    </row>
    <row r="321" spans="1:24" ht="32.25" customHeight="1">
      <c r="A321" s="133"/>
      <c r="B321" s="393" t="s">
        <v>643</v>
      </c>
      <c r="C321" s="393"/>
      <c r="D321" s="393"/>
      <c r="E321" s="393"/>
      <c r="F321" s="393"/>
      <c r="G321" s="394"/>
      <c r="H321" s="150">
        <v>902</v>
      </c>
      <c r="I321" s="151">
        <v>4719904</v>
      </c>
      <c r="J321" s="152">
        <v>1</v>
      </c>
      <c r="K321" s="395"/>
      <c r="L321" s="395"/>
      <c r="M321" s="395"/>
      <c r="N321" s="147">
        <v>1500</v>
      </c>
      <c r="O321" s="153">
        <v>1500</v>
      </c>
      <c r="P321" s="148">
        <v>3750</v>
      </c>
      <c r="Q321" s="153">
        <v>3750</v>
      </c>
      <c r="R321" s="147">
        <v>3500</v>
      </c>
      <c r="S321" s="153">
        <v>3500</v>
      </c>
      <c r="T321" s="147">
        <v>1318</v>
      </c>
      <c r="U321" s="153">
        <v>1318</v>
      </c>
      <c r="V321" s="147">
        <v>10068</v>
      </c>
      <c r="W321" s="154">
        <v>10068</v>
      </c>
      <c r="X321" s="141"/>
    </row>
    <row r="322" spans="1:24" ht="32.25" customHeight="1">
      <c r="A322" s="133"/>
      <c r="B322" s="393" t="s">
        <v>644</v>
      </c>
      <c r="C322" s="393"/>
      <c r="D322" s="393"/>
      <c r="E322" s="393"/>
      <c r="F322" s="393"/>
      <c r="G322" s="394"/>
      <c r="H322" s="150">
        <v>902</v>
      </c>
      <c r="I322" s="151">
        <v>4719905</v>
      </c>
      <c r="J322" s="152">
        <v>1</v>
      </c>
      <c r="K322" s="395"/>
      <c r="L322" s="395"/>
      <c r="M322" s="395"/>
      <c r="N322" s="147">
        <v>1555</v>
      </c>
      <c r="O322" s="153">
        <v>1555</v>
      </c>
      <c r="P322" s="148">
        <v>350</v>
      </c>
      <c r="Q322" s="153">
        <v>350</v>
      </c>
      <c r="R322" s="147">
        <v>0</v>
      </c>
      <c r="S322" s="153">
        <v>0</v>
      </c>
      <c r="T322" s="147">
        <v>0</v>
      </c>
      <c r="U322" s="153">
        <v>0</v>
      </c>
      <c r="V322" s="147">
        <v>1905</v>
      </c>
      <c r="W322" s="154">
        <v>1905</v>
      </c>
      <c r="X322" s="141"/>
    </row>
    <row r="323" spans="1:24" ht="30" customHeight="1">
      <c r="A323" s="133"/>
      <c r="B323" s="401" t="s">
        <v>645</v>
      </c>
      <c r="C323" s="401"/>
      <c r="D323" s="401"/>
      <c r="E323" s="401"/>
      <c r="F323" s="401"/>
      <c r="G323" s="402"/>
      <c r="H323" s="142">
        <v>903</v>
      </c>
      <c r="I323" s="143">
        <v>0</v>
      </c>
      <c r="J323" s="144">
        <v>1</v>
      </c>
      <c r="K323" s="392"/>
      <c r="L323" s="392"/>
      <c r="M323" s="392"/>
      <c r="N323" s="147">
        <v>805.1</v>
      </c>
      <c r="O323" s="145">
        <v>805.1</v>
      </c>
      <c r="P323" s="148">
        <v>772.1</v>
      </c>
      <c r="Q323" s="145">
        <v>772.1</v>
      </c>
      <c r="R323" s="147">
        <v>-98.4</v>
      </c>
      <c r="S323" s="145">
        <v>-98.4</v>
      </c>
      <c r="T323" s="147">
        <v>399.2</v>
      </c>
      <c r="U323" s="145">
        <v>399.2</v>
      </c>
      <c r="V323" s="147">
        <v>1878</v>
      </c>
      <c r="W323" s="149">
        <v>1878</v>
      </c>
      <c r="X323" s="141"/>
    </row>
    <row r="324" spans="1:24" ht="21.75" customHeight="1">
      <c r="A324" s="133"/>
      <c r="B324" s="393" t="s">
        <v>629</v>
      </c>
      <c r="C324" s="393"/>
      <c r="D324" s="393"/>
      <c r="E324" s="393"/>
      <c r="F324" s="393"/>
      <c r="G324" s="394"/>
      <c r="H324" s="150">
        <v>903</v>
      </c>
      <c r="I324" s="151">
        <v>4700000</v>
      </c>
      <c r="J324" s="152">
        <v>1</v>
      </c>
      <c r="K324" s="395"/>
      <c r="L324" s="395"/>
      <c r="M324" s="395"/>
      <c r="N324" s="147">
        <v>805.1</v>
      </c>
      <c r="O324" s="153">
        <v>805.1</v>
      </c>
      <c r="P324" s="148">
        <v>772.1</v>
      </c>
      <c r="Q324" s="153">
        <v>772.1</v>
      </c>
      <c r="R324" s="147">
        <v>-98.4</v>
      </c>
      <c r="S324" s="153">
        <v>-98.4</v>
      </c>
      <c r="T324" s="147">
        <v>399.2</v>
      </c>
      <c r="U324" s="153">
        <v>399.2</v>
      </c>
      <c r="V324" s="147">
        <v>1878</v>
      </c>
      <c r="W324" s="154">
        <v>1878</v>
      </c>
      <c r="X324" s="141"/>
    </row>
    <row r="325" spans="1:24" ht="21.75" customHeight="1">
      <c r="A325" s="133"/>
      <c r="B325" s="393" t="s">
        <v>459</v>
      </c>
      <c r="C325" s="393"/>
      <c r="D325" s="393"/>
      <c r="E325" s="393"/>
      <c r="F325" s="393"/>
      <c r="G325" s="394"/>
      <c r="H325" s="150">
        <v>903</v>
      </c>
      <c r="I325" s="151">
        <v>4709900</v>
      </c>
      <c r="J325" s="152">
        <v>1</v>
      </c>
      <c r="K325" s="395"/>
      <c r="L325" s="395"/>
      <c r="M325" s="395"/>
      <c r="N325" s="147">
        <v>805.1</v>
      </c>
      <c r="O325" s="153">
        <v>805.1</v>
      </c>
      <c r="P325" s="148">
        <v>772.1</v>
      </c>
      <c r="Q325" s="153">
        <v>772.1</v>
      </c>
      <c r="R325" s="147">
        <v>-98.4</v>
      </c>
      <c r="S325" s="153">
        <v>-98.4</v>
      </c>
      <c r="T325" s="147">
        <v>399.2</v>
      </c>
      <c r="U325" s="153">
        <v>399.2</v>
      </c>
      <c r="V325" s="147">
        <v>1878</v>
      </c>
      <c r="W325" s="154">
        <v>1878</v>
      </c>
      <c r="X325" s="141"/>
    </row>
    <row r="326" spans="1:24" ht="21.75" customHeight="1">
      <c r="A326" s="133"/>
      <c r="B326" s="393" t="s">
        <v>646</v>
      </c>
      <c r="C326" s="393"/>
      <c r="D326" s="393"/>
      <c r="E326" s="393"/>
      <c r="F326" s="393"/>
      <c r="G326" s="394"/>
      <c r="H326" s="150">
        <v>903</v>
      </c>
      <c r="I326" s="151">
        <v>4709907</v>
      </c>
      <c r="J326" s="152">
        <v>1</v>
      </c>
      <c r="K326" s="395"/>
      <c r="L326" s="395"/>
      <c r="M326" s="395"/>
      <c r="N326" s="147">
        <v>170.4</v>
      </c>
      <c r="O326" s="153">
        <v>170.4</v>
      </c>
      <c r="P326" s="148">
        <v>167.8</v>
      </c>
      <c r="Q326" s="153">
        <v>167.8</v>
      </c>
      <c r="R326" s="147">
        <v>23.1</v>
      </c>
      <c r="S326" s="153">
        <v>23.1</v>
      </c>
      <c r="T326" s="147">
        <v>118.5</v>
      </c>
      <c r="U326" s="153">
        <v>118.5</v>
      </c>
      <c r="V326" s="147">
        <v>479.7</v>
      </c>
      <c r="W326" s="154">
        <v>479.7</v>
      </c>
      <c r="X326" s="141"/>
    </row>
    <row r="327" spans="1:24" ht="21.75" customHeight="1">
      <c r="A327" s="133"/>
      <c r="B327" s="393" t="s">
        <v>647</v>
      </c>
      <c r="C327" s="393"/>
      <c r="D327" s="393"/>
      <c r="E327" s="393"/>
      <c r="F327" s="393"/>
      <c r="G327" s="394"/>
      <c r="H327" s="150">
        <v>903</v>
      </c>
      <c r="I327" s="151">
        <v>4709908</v>
      </c>
      <c r="J327" s="152">
        <v>1</v>
      </c>
      <c r="K327" s="395"/>
      <c r="L327" s="395"/>
      <c r="M327" s="395"/>
      <c r="N327" s="147">
        <v>534</v>
      </c>
      <c r="O327" s="153">
        <v>534</v>
      </c>
      <c r="P327" s="148">
        <v>500.4</v>
      </c>
      <c r="Q327" s="153">
        <v>500.4</v>
      </c>
      <c r="R327" s="147">
        <v>-162</v>
      </c>
      <c r="S327" s="153">
        <v>-162</v>
      </c>
      <c r="T327" s="147">
        <v>204.8</v>
      </c>
      <c r="U327" s="153">
        <v>204.8</v>
      </c>
      <c r="V327" s="147">
        <v>1077.2</v>
      </c>
      <c r="W327" s="154">
        <v>1077.2</v>
      </c>
      <c r="X327" s="141"/>
    </row>
    <row r="328" spans="1:24" ht="19.5" customHeight="1">
      <c r="A328" s="133"/>
      <c r="B328" s="401" t="s">
        <v>648</v>
      </c>
      <c r="C328" s="401"/>
      <c r="D328" s="401"/>
      <c r="E328" s="401"/>
      <c r="F328" s="401"/>
      <c r="G328" s="402"/>
      <c r="H328" s="142">
        <v>904</v>
      </c>
      <c r="I328" s="143">
        <v>0</v>
      </c>
      <c r="J328" s="144">
        <v>0</v>
      </c>
      <c r="K328" s="392"/>
      <c r="L328" s="392"/>
      <c r="M328" s="392"/>
      <c r="N328" s="147">
        <v>31746.2</v>
      </c>
      <c r="O328" s="145">
        <v>31746.2</v>
      </c>
      <c r="P328" s="148">
        <v>33871</v>
      </c>
      <c r="Q328" s="145">
        <v>33871</v>
      </c>
      <c r="R328" s="147">
        <v>31340.7</v>
      </c>
      <c r="S328" s="145">
        <v>31340.7</v>
      </c>
      <c r="T328" s="147">
        <v>24171.8</v>
      </c>
      <c r="U328" s="145">
        <v>24171.8</v>
      </c>
      <c r="V328" s="147">
        <v>121129.8</v>
      </c>
      <c r="W328" s="149">
        <v>121129.8</v>
      </c>
      <c r="X328" s="141"/>
    </row>
    <row r="329" spans="1:24" ht="42.75" customHeight="1">
      <c r="A329" s="133"/>
      <c r="B329" s="393" t="s">
        <v>471</v>
      </c>
      <c r="C329" s="393"/>
      <c r="D329" s="393"/>
      <c r="E329" s="393"/>
      <c r="F329" s="393"/>
      <c r="G329" s="394"/>
      <c r="H329" s="150">
        <v>904</v>
      </c>
      <c r="I329" s="151">
        <v>1020000</v>
      </c>
      <c r="J329" s="152">
        <v>3</v>
      </c>
      <c r="K329" s="395"/>
      <c r="L329" s="395"/>
      <c r="M329" s="395"/>
      <c r="N329" s="147">
        <v>1920.4</v>
      </c>
      <c r="O329" s="153">
        <v>1920.4</v>
      </c>
      <c r="P329" s="148">
        <v>7507.5</v>
      </c>
      <c r="Q329" s="153">
        <v>7507.5</v>
      </c>
      <c r="R329" s="147">
        <v>8072.1</v>
      </c>
      <c r="S329" s="153">
        <v>8072.1</v>
      </c>
      <c r="T329" s="147">
        <v>300</v>
      </c>
      <c r="U329" s="153">
        <v>300</v>
      </c>
      <c r="V329" s="147">
        <v>17800</v>
      </c>
      <c r="W329" s="154">
        <v>17800</v>
      </c>
      <c r="X329" s="141"/>
    </row>
    <row r="330" spans="1:24" ht="84.75" customHeight="1">
      <c r="A330" s="133"/>
      <c r="B330" s="393" t="s">
        <v>495</v>
      </c>
      <c r="C330" s="393"/>
      <c r="D330" s="393"/>
      <c r="E330" s="393"/>
      <c r="F330" s="393"/>
      <c r="G330" s="394"/>
      <c r="H330" s="150">
        <v>904</v>
      </c>
      <c r="I330" s="151">
        <v>1020100</v>
      </c>
      <c r="J330" s="152">
        <v>3</v>
      </c>
      <c r="K330" s="395"/>
      <c r="L330" s="395"/>
      <c r="M330" s="395"/>
      <c r="N330" s="147">
        <v>1920.4</v>
      </c>
      <c r="O330" s="153">
        <v>1920.4</v>
      </c>
      <c r="P330" s="148">
        <v>7507.5</v>
      </c>
      <c r="Q330" s="153">
        <v>7507.5</v>
      </c>
      <c r="R330" s="147">
        <v>8072.1</v>
      </c>
      <c r="S330" s="153">
        <v>8072.1</v>
      </c>
      <c r="T330" s="147">
        <v>300</v>
      </c>
      <c r="U330" s="153">
        <v>300</v>
      </c>
      <c r="V330" s="147">
        <v>17800</v>
      </c>
      <c r="W330" s="154">
        <v>17800</v>
      </c>
      <c r="X330" s="141"/>
    </row>
    <row r="331" spans="1:24" ht="42.75" customHeight="1">
      <c r="A331" s="133"/>
      <c r="B331" s="393" t="s">
        <v>496</v>
      </c>
      <c r="C331" s="393"/>
      <c r="D331" s="393"/>
      <c r="E331" s="393"/>
      <c r="F331" s="393"/>
      <c r="G331" s="394"/>
      <c r="H331" s="150">
        <v>904</v>
      </c>
      <c r="I331" s="151">
        <v>1020102</v>
      </c>
      <c r="J331" s="152">
        <v>3</v>
      </c>
      <c r="K331" s="395"/>
      <c r="L331" s="395"/>
      <c r="M331" s="395"/>
      <c r="N331" s="147">
        <v>1920.4</v>
      </c>
      <c r="O331" s="153">
        <v>1920.4</v>
      </c>
      <c r="P331" s="148">
        <v>7507.5</v>
      </c>
      <c r="Q331" s="153">
        <v>7507.5</v>
      </c>
      <c r="R331" s="147">
        <v>8072.1</v>
      </c>
      <c r="S331" s="153">
        <v>8072.1</v>
      </c>
      <c r="T331" s="147">
        <v>300</v>
      </c>
      <c r="U331" s="153">
        <v>300</v>
      </c>
      <c r="V331" s="147">
        <v>17800</v>
      </c>
      <c r="W331" s="154">
        <v>17800</v>
      </c>
      <c r="X331" s="141"/>
    </row>
    <row r="332" spans="1:24" ht="21.75" customHeight="1">
      <c r="A332" s="133"/>
      <c r="B332" s="393" t="s">
        <v>649</v>
      </c>
      <c r="C332" s="393"/>
      <c r="D332" s="393"/>
      <c r="E332" s="393"/>
      <c r="F332" s="393"/>
      <c r="G332" s="394"/>
      <c r="H332" s="150">
        <v>904</v>
      </c>
      <c r="I332" s="151">
        <v>4770000</v>
      </c>
      <c r="J332" s="152">
        <v>1</v>
      </c>
      <c r="K332" s="395"/>
      <c r="L332" s="395"/>
      <c r="M332" s="395"/>
      <c r="N332" s="147">
        <v>23103.6</v>
      </c>
      <c r="O332" s="153">
        <v>23103.6</v>
      </c>
      <c r="P332" s="148">
        <v>22541.3</v>
      </c>
      <c r="Q332" s="153">
        <v>22541.3</v>
      </c>
      <c r="R332" s="147">
        <v>20616.4</v>
      </c>
      <c r="S332" s="153">
        <v>20616.4</v>
      </c>
      <c r="T332" s="147">
        <v>20049.6</v>
      </c>
      <c r="U332" s="153">
        <v>20049.6</v>
      </c>
      <c r="V332" s="147">
        <v>86311</v>
      </c>
      <c r="W332" s="154">
        <v>86311</v>
      </c>
      <c r="X332" s="141"/>
    </row>
    <row r="333" spans="1:24" ht="21.75" customHeight="1">
      <c r="A333" s="133"/>
      <c r="B333" s="393" t="s">
        <v>459</v>
      </c>
      <c r="C333" s="393"/>
      <c r="D333" s="393"/>
      <c r="E333" s="393"/>
      <c r="F333" s="393"/>
      <c r="G333" s="394"/>
      <c r="H333" s="150">
        <v>904</v>
      </c>
      <c r="I333" s="151">
        <v>4779900</v>
      </c>
      <c r="J333" s="152">
        <v>1</v>
      </c>
      <c r="K333" s="395"/>
      <c r="L333" s="395"/>
      <c r="M333" s="395"/>
      <c r="N333" s="147">
        <v>23103.6</v>
      </c>
      <c r="O333" s="153">
        <v>23103.6</v>
      </c>
      <c r="P333" s="148">
        <v>22541.3</v>
      </c>
      <c r="Q333" s="153">
        <v>22541.3</v>
      </c>
      <c r="R333" s="147">
        <v>20616.4</v>
      </c>
      <c r="S333" s="153">
        <v>20616.4</v>
      </c>
      <c r="T333" s="147">
        <v>20049.6</v>
      </c>
      <c r="U333" s="153">
        <v>20049.6</v>
      </c>
      <c r="V333" s="147">
        <v>86311</v>
      </c>
      <c r="W333" s="154">
        <v>86311</v>
      </c>
      <c r="X333" s="141"/>
    </row>
    <row r="334" spans="1:24" ht="21.75" customHeight="1">
      <c r="A334" s="133"/>
      <c r="B334" s="393" t="s">
        <v>585</v>
      </c>
      <c r="C334" s="393"/>
      <c r="D334" s="393"/>
      <c r="E334" s="393"/>
      <c r="F334" s="393"/>
      <c r="G334" s="394"/>
      <c r="H334" s="150">
        <v>904</v>
      </c>
      <c r="I334" s="151">
        <v>5200000</v>
      </c>
      <c r="J334" s="152">
        <v>1</v>
      </c>
      <c r="K334" s="395"/>
      <c r="L334" s="395"/>
      <c r="M334" s="395"/>
      <c r="N334" s="147">
        <v>6722.2</v>
      </c>
      <c r="O334" s="153">
        <v>6722.2</v>
      </c>
      <c r="P334" s="148">
        <v>3822.2</v>
      </c>
      <c r="Q334" s="153">
        <v>3822.2</v>
      </c>
      <c r="R334" s="147">
        <v>2652.2</v>
      </c>
      <c r="S334" s="153">
        <v>2652.2</v>
      </c>
      <c r="T334" s="147">
        <v>3822.2</v>
      </c>
      <c r="U334" s="153">
        <v>3822.2</v>
      </c>
      <c r="V334" s="147">
        <v>17018.8</v>
      </c>
      <c r="W334" s="154">
        <v>17018.8</v>
      </c>
      <c r="X334" s="141"/>
    </row>
    <row r="335" spans="1:24" ht="84" customHeight="1">
      <c r="A335" s="133"/>
      <c r="B335" s="393" t="s">
        <v>650</v>
      </c>
      <c r="C335" s="393"/>
      <c r="D335" s="393"/>
      <c r="E335" s="393"/>
      <c r="F335" s="393"/>
      <c r="G335" s="394"/>
      <c r="H335" s="150">
        <v>904</v>
      </c>
      <c r="I335" s="151">
        <v>5201800</v>
      </c>
      <c r="J335" s="152">
        <v>1</v>
      </c>
      <c r="K335" s="395"/>
      <c r="L335" s="395"/>
      <c r="M335" s="395"/>
      <c r="N335" s="147">
        <v>6722.2</v>
      </c>
      <c r="O335" s="153">
        <v>6722.2</v>
      </c>
      <c r="P335" s="148">
        <v>3822.2</v>
      </c>
      <c r="Q335" s="153">
        <v>3822.2</v>
      </c>
      <c r="R335" s="147">
        <v>2652.2</v>
      </c>
      <c r="S335" s="153">
        <v>2652.2</v>
      </c>
      <c r="T335" s="147">
        <v>3822.2</v>
      </c>
      <c r="U335" s="153">
        <v>3822.2</v>
      </c>
      <c r="V335" s="147">
        <v>17018.8</v>
      </c>
      <c r="W335" s="154">
        <v>17018.8</v>
      </c>
      <c r="X335" s="141"/>
    </row>
    <row r="336" spans="1:24" ht="20.25" customHeight="1">
      <c r="A336" s="133"/>
      <c r="B336" s="401" t="s">
        <v>651</v>
      </c>
      <c r="C336" s="401"/>
      <c r="D336" s="401"/>
      <c r="E336" s="401"/>
      <c r="F336" s="401"/>
      <c r="G336" s="402"/>
      <c r="H336" s="142">
        <v>908</v>
      </c>
      <c r="I336" s="143">
        <v>0</v>
      </c>
      <c r="J336" s="144">
        <v>0</v>
      </c>
      <c r="K336" s="392"/>
      <c r="L336" s="392"/>
      <c r="M336" s="392"/>
      <c r="N336" s="147">
        <v>5340.5</v>
      </c>
      <c r="O336" s="145">
        <v>5340.5</v>
      </c>
      <c r="P336" s="148">
        <v>4163.2</v>
      </c>
      <c r="Q336" s="145">
        <v>4163.2</v>
      </c>
      <c r="R336" s="147">
        <v>2265.1</v>
      </c>
      <c r="S336" s="145">
        <v>2265.1</v>
      </c>
      <c r="T336" s="147">
        <v>969.9</v>
      </c>
      <c r="U336" s="145">
        <v>969.9</v>
      </c>
      <c r="V336" s="147">
        <v>12738.8</v>
      </c>
      <c r="W336" s="149">
        <v>12738.8</v>
      </c>
      <c r="X336" s="141"/>
    </row>
    <row r="337" spans="1:24" ht="42.75" customHeight="1">
      <c r="A337" s="133"/>
      <c r="B337" s="393" t="s">
        <v>471</v>
      </c>
      <c r="C337" s="393"/>
      <c r="D337" s="393"/>
      <c r="E337" s="393"/>
      <c r="F337" s="393"/>
      <c r="G337" s="394"/>
      <c r="H337" s="150">
        <v>908</v>
      </c>
      <c r="I337" s="151">
        <v>1020000</v>
      </c>
      <c r="J337" s="152">
        <v>3</v>
      </c>
      <c r="K337" s="395"/>
      <c r="L337" s="395"/>
      <c r="M337" s="395"/>
      <c r="N337" s="147">
        <v>3462.1</v>
      </c>
      <c r="O337" s="153">
        <v>3462.1</v>
      </c>
      <c r="P337" s="148">
        <v>3197</v>
      </c>
      <c r="Q337" s="153">
        <v>3197</v>
      </c>
      <c r="R337" s="147">
        <v>1500</v>
      </c>
      <c r="S337" s="153">
        <v>1500</v>
      </c>
      <c r="T337" s="147">
        <v>0</v>
      </c>
      <c r="U337" s="153">
        <v>0</v>
      </c>
      <c r="V337" s="147">
        <v>8159.2</v>
      </c>
      <c r="W337" s="154">
        <v>8159.2</v>
      </c>
      <c r="X337" s="141"/>
    </row>
    <row r="338" spans="1:24" ht="84.75" customHeight="1">
      <c r="A338" s="133"/>
      <c r="B338" s="393" t="s">
        <v>495</v>
      </c>
      <c r="C338" s="393"/>
      <c r="D338" s="393"/>
      <c r="E338" s="393"/>
      <c r="F338" s="393"/>
      <c r="G338" s="394"/>
      <c r="H338" s="150">
        <v>908</v>
      </c>
      <c r="I338" s="151">
        <v>1020100</v>
      </c>
      <c r="J338" s="152">
        <v>3</v>
      </c>
      <c r="K338" s="395"/>
      <c r="L338" s="395"/>
      <c r="M338" s="395"/>
      <c r="N338" s="147">
        <v>3462.1</v>
      </c>
      <c r="O338" s="153">
        <v>3462.1</v>
      </c>
      <c r="P338" s="148">
        <v>3197</v>
      </c>
      <c r="Q338" s="153">
        <v>3197</v>
      </c>
      <c r="R338" s="147">
        <v>1500</v>
      </c>
      <c r="S338" s="153">
        <v>1500</v>
      </c>
      <c r="T338" s="147">
        <v>0</v>
      </c>
      <c r="U338" s="153">
        <v>0</v>
      </c>
      <c r="V338" s="147">
        <v>8159.2</v>
      </c>
      <c r="W338" s="154">
        <v>8159.2</v>
      </c>
      <c r="X338" s="141"/>
    </row>
    <row r="339" spans="1:24" ht="42.75" customHeight="1">
      <c r="A339" s="133"/>
      <c r="B339" s="393" t="s">
        <v>496</v>
      </c>
      <c r="C339" s="393"/>
      <c r="D339" s="393"/>
      <c r="E339" s="393"/>
      <c r="F339" s="393"/>
      <c r="G339" s="394"/>
      <c r="H339" s="150">
        <v>908</v>
      </c>
      <c r="I339" s="151">
        <v>1020102</v>
      </c>
      <c r="J339" s="152">
        <v>3</v>
      </c>
      <c r="K339" s="395"/>
      <c r="L339" s="395"/>
      <c r="M339" s="395"/>
      <c r="N339" s="147">
        <v>3462.1</v>
      </c>
      <c r="O339" s="153">
        <v>3462.1</v>
      </c>
      <c r="P339" s="148">
        <v>3197</v>
      </c>
      <c r="Q339" s="153">
        <v>3197</v>
      </c>
      <c r="R339" s="147">
        <v>1500</v>
      </c>
      <c r="S339" s="153">
        <v>1500</v>
      </c>
      <c r="T339" s="147">
        <v>0</v>
      </c>
      <c r="U339" s="153">
        <v>0</v>
      </c>
      <c r="V339" s="147">
        <v>8159.2</v>
      </c>
      <c r="W339" s="154">
        <v>8159.2</v>
      </c>
      <c r="X339" s="141"/>
    </row>
    <row r="340" spans="1:24" ht="32.25" customHeight="1">
      <c r="A340" s="133"/>
      <c r="B340" s="393" t="s">
        <v>652</v>
      </c>
      <c r="C340" s="393"/>
      <c r="D340" s="393"/>
      <c r="E340" s="393"/>
      <c r="F340" s="393"/>
      <c r="G340" s="394"/>
      <c r="H340" s="150">
        <v>908</v>
      </c>
      <c r="I340" s="151">
        <v>5120000</v>
      </c>
      <c r="J340" s="152">
        <v>1</v>
      </c>
      <c r="K340" s="395"/>
      <c r="L340" s="395"/>
      <c r="M340" s="395"/>
      <c r="N340" s="147">
        <v>1878.4</v>
      </c>
      <c r="O340" s="153">
        <v>1878.4</v>
      </c>
      <c r="P340" s="148">
        <v>965.2</v>
      </c>
      <c r="Q340" s="153">
        <v>965.2</v>
      </c>
      <c r="R340" s="147">
        <v>765.1</v>
      </c>
      <c r="S340" s="153">
        <v>765.1</v>
      </c>
      <c r="T340" s="147">
        <v>969.9</v>
      </c>
      <c r="U340" s="153">
        <v>969.9</v>
      </c>
      <c r="V340" s="147">
        <v>4578.6</v>
      </c>
      <c r="W340" s="154">
        <v>4578.6</v>
      </c>
      <c r="X340" s="141"/>
    </row>
    <row r="341" spans="1:24" ht="32.25" customHeight="1">
      <c r="A341" s="133"/>
      <c r="B341" s="393" t="s">
        <v>653</v>
      </c>
      <c r="C341" s="393"/>
      <c r="D341" s="393"/>
      <c r="E341" s="393"/>
      <c r="F341" s="393"/>
      <c r="G341" s="394"/>
      <c r="H341" s="150">
        <v>908</v>
      </c>
      <c r="I341" s="151">
        <v>5129700</v>
      </c>
      <c r="J341" s="152">
        <v>1</v>
      </c>
      <c r="K341" s="395"/>
      <c r="L341" s="395"/>
      <c r="M341" s="395"/>
      <c r="N341" s="147">
        <v>1878.4</v>
      </c>
      <c r="O341" s="153">
        <v>1878.4</v>
      </c>
      <c r="P341" s="148">
        <v>965.2</v>
      </c>
      <c r="Q341" s="153">
        <v>965.2</v>
      </c>
      <c r="R341" s="147">
        <v>765.1</v>
      </c>
      <c r="S341" s="153">
        <v>765.1</v>
      </c>
      <c r="T341" s="147">
        <v>969.9</v>
      </c>
      <c r="U341" s="153">
        <v>969.9</v>
      </c>
      <c r="V341" s="147">
        <v>4578.6</v>
      </c>
      <c r="W341" s="154">
        <v>4578.6</v>
      </c>
      <c r="X341" s="141"/>
    </row>
    <row r="342" spans="1:24" ht="21.75" customHeight="1">
      <c r="A342" s="133"/>
      <c r="B342" s="393" t="s">
        <v>476</v>
      </c>
      <c r="C342" s="393"/>
      <c r="D342" s="393"/>
      <c r="E342" s="393"/>
      <c r="F342" s="393"/>
      <c r="G342" s="394"/>
      <c r="H342" s="150">
        <v>908</v>
      </c>
      <c r="I342" s="151">
        <v>7950000</v>
      </c>
      <c r="J342" s="152">
        <v>500</v>
      </c>
      <c r="K342" s="395"/>
      <c r="L342" s="395"/>
      <c r="M342" s="395"/>
      <c r="N342" s="147">
        <v>0</v>
      </c>
      <c r="O342" s="153">
        <v>0</v>
      </c>
      <c r="P342" s="148">
        <v>1</v>
      </c>
      <c r="Q342" s="153">
        <v>1</v>
      </c>
      <c r="R342" s="147">
        <v>0</v>
      </c>
      <c r="S342" s="153">
        <v>0</v>
      </c>
      <c r="T342" s="147">
        <v>0</v>
      </c>
      <c r="U342" s="153">
        <v>0</v>
      </c>
      <c r="V342" s="147">
        <v>1</v>
      </c>
      <c r="W342" s="154">
        <v>1</v>
      </c>
      <c r="X342" s="141"/>
    </row>
    <row r="343" spans="1:24" ht="104.25" customHeight="1">
      <c r="A343" s="133"/>
      <c r="B343" s="393" t="s">
        <v>597</v>
      </c>
      <c r="C343" s="393"/>
      <c r="D343" s="393"/>
      <c r="E343" s="393"/>
      <c r="F343" s="393"/>
      <c r="G343" s="394"/>
      <c r="H343" s="150">
        <v>908</v>
      </c>
      <c r="I343" s="151">
        <v>7950020</v>
      </c>
      <c r="J343" s="152">
        <v>500</v>
      </c>
      <c r="K343" s="395"/>
      <c r="L343" s="395"/>
      <c r="M343" s="395"/>
      <c r="N343" s="147">
        <v>0</v>
      </c>
      <c r="O343" s="153">
        <v>0</v>
      </c>
      <c r="P343" s="148">
        <v>1</v>
      </c>
      <c r="Q343" s="153">
        <v>1</v>
      </c>
      <c r="R343" s="147">
        <v>0</v>
      </c>
      <c r="S343" s="153">
        <v>0</v>
      </c>
      <c r="T343" s="147">
        <v>0</v>
      </c>
      <c r="U343" s="153">
        <v>0</v>
      </c>
      <c r="V343" s="147">
        <v>1</v>
      </c>
      <c r="W343" s="154">
        <v>1</v>
      </c>
      <c r="X343" s="141"/>
    </row>
    <row r="344" spans="1:24" ht="39.75" customHeight="1">
      <c r="A344" s="133"/>
      <c r="B344" s="401" t="s">
        <v>654</v>
      </c>
      <c r="C344" s="401"/>
      <c r="D344" s="401"/>
      <c r="E344" s="401"/>
      <c r="F344" s="401"/>
      <c r="G344" s="402"/>
      <c r="H344" s="142">
        <v>910</v>
      </c>
      <c r="I344" s="143">
        <v>0</v>
      </c>
      <c r="J344" s="144">
        <v>0</v>
      </c>
      <c r="K344" s="392"/>
      <c r="L344" s="392"/>
      <c r="M344" s="392"/>
      <c r="N344" s="147">
        <v>53555.7</v>
      </c>
      <c r="O344" s="145">
        <v>53555.7</v>
      </c>
      <c r="P344" s="148">
        <v>69544.6</v>
      </c>
      <c r="Q344" s="145">
        <v>69544.6</v>
      </c>
      <c r="R344" s="147">
        <v>68254.9</v>
      </c>
      <c r="S344" s="145">
        <v>68254.9</v>
      </c>
      <c r="T344" s="147">
        <v>50393.5</v>
      </c>
      <c r="U344" s="145">
        <v>50393.5</v>
      </c>
      <c r="V344" s="147">
        <v>241748.6</v>
      </c>
      <c r="W344" s="149">
        <v>241748.6</v>
      </c>
      <c r="X344" s="141"/>
    </row>
    <row r="345" spans="1:24" ht="32.25" customHeight="1">
      <c r="A345" s="133"/>
      <c r="B345" s="393" t="s">
        <v>655</v>
      </c>
      <c r="C345" s="393"/>
      <c r="D345" s="393"/>
      <c r="E345" s="393"/>
      <c r="F345" s="393"/>
      <c r="G345" s="394"/>
      <c r="H345" s="150">
        <v>910</v>
      </c>
      <c r="I345" s="151">
        <v>4690000</v>
      </c>
      <c r="J345" s="152">
        <v>1</v>
      </c>
      <c r="K345" s="395"/>
      <c r="L345" s="395"/>
      <c r="M345" s="395"/>
      <c r="N345" s="147">
        <v>24567.9</v>
      </c>
      <c r="O345" s="153">
        <v>24567.9</v>
      </c>
      <c r="P345" s="148">
        <v>28345.1</v>
      </c>
      <c r="Q345" s="153">
        <v>28345.1</v>
      </c>
      <c r="R345" s="147">
        <v>25746.9</v>
      </c>
      <c r="S345" s="153">
        <v>25746.9</v>
      </c>
      <c r="T345" s="147">
        <v>22404.8</v>
      </c>
      <c r="U345" s="153">
        <v>22404.8</v>
      </c>
      <c r="V345" s="147">
        <v>101064.7</v>
      </c>
      <c r="W345" s="154">
        <v>101064.7</v>
      </c>
      <c r="X345" s="141"/>
    </row>
    <row r="346" spans="1:24" ht="21.75" customHeight="1">
      <c r="A346" s="133"/>
      <c r="B346" s="393" t="s">
        <v>459</v>
      </c>
      <c r="C346" s="393"/>
      <c r="D346" s="393"/>
      <c r="E346" s="393"/>
      <c r="F346" s="393"/>
      <c r="G346" s="394"/>
      <c r="H346" s="150">
        <v>910</v>
      </c>
      <c r="I346" s="151">
        <v>4699900</v>
      </c>
      <c r="J346" s="152">
        <v>1</v>
      </c>
      <c r="K346" s="395"/>
      <c r="L346" s="395"/>
      <c r="M346" s="395"/>
      <c r="N346" s="147">
        <v>24567.9</v>
      </c>
      <c r="O346" s="153">
        <v>24567.9</v>
      </c>
      <c r="P346" s="148">
        <v>28345.1</v>
      </c>
      <c r="Q346" s="153">
        <v>28345.1</v>
      </c>
      <c r="R346" s="147">
        <v>25746.9</v>
      </c>
      <c r="S346" s="153">
        <v>25746.9</v>
      </c>
      <c r="T346" s="147">
        <v>22404.8</v>
      </c>
      <c r="U346" s="153">
        <v>22404.8</v>
      </c>
      <c r="V346" s="147">
        <v>101064.7</v>
      </c>
      <c r="W346" s="154">
        <v>101064.7</v>
      </c>
      <c r="X346" s="141"/>
    </row>
    <row r="347" spans="1:24" ht="21.75" customHeight="1">
      <c r="A347" s="133"/>
      <c r="B347" s="393" t="s">
        <v>656</v>
      </c>
      <c r="C347" s="393"/>
      <c r="D347" s="393"/>
      <c r="E347" s="393"/>
      <c r="F347" s="393"/>
      <c r="G347" s="394"/>
      <c r="H347" s="150">
        <v>910</v>
      </c>
      <c r="I347" s="151">
        <v>4699902</v>
      </c>
      <c r="J347" s="152">
        <v>1</v>
      </c>
      <c r="K347" s="395"/>
      <c r="L347" s="395"/>
      <c r="M347" s="395"/>
      <c r="N347" s="147">
        <v>0</v>
      </c>
      <c r="O347" s="153">
        <v>0</v>
      </c>
      <c r="P347" s="148">
        <v>600</v>
      </c>
      <c r="Q347" s="153">
        <v>600</v>
      </c>
      <c r="R347" s="147">
        <v>-575.1</v>
      </c>
      <c r="S347" s="153">
        <v>-575.1</v>
      </c>
      <c r="T347" s="147">
        <v>0</v>
      </c>
      <c r="U347" s="153">
        <v>0</v>
      </c>
      <c r="V347" s="147">
        <v>24.9</v>
      </c>
      <c r="W347" s="154">
        <v>24.9</v>
      </c>
      <c r="X347" s="141"/>
    </row>
    <row r="348" spans="1:24" ht="42.75" customHeight="1">
      <c r="A348" s="133"/>
      <c r="B348" s="393" t="s">
        <v>657</v>
      </c>
      <c r="C348" s="393"/>
      <c r="D348" s="393"/>
      <c r="E348" s="393"/>
      <c r="F348" s="393"/>
      <c r="G348" s="394"/>
      <c r="H348" s="150">
        <v>910</v>
      </c>
      <c r="I348" s="151">
        <v>4850000</v>
      </c>
      <c r="J348" s="152">
        <v>6</v>
      </c>
      <c r="K348" s="395"/>
      <c r="L348" s="395"/>
      <c r="M348" s="395"/>
      <c r="N348" s="147">
        <v>750</v>
      </c>
      <c r="O348" s="153">
        <v>750</v>
      </c>
      <c r="P348" s="148">
        <v>1250</v>
      </c>
      <c r="Q348" s="153">
        <v>1250</v>
      </c>
      <c r="R348" s="147">
        <v>250</v>
      </c>
      <c r="S348" s="153">
        <v>250</v>
      </c>
      <c r="T348" s="147">
        <v>250</v>
      </c>
      <c r="U348" s="153">
        <v>250</v>
      </c>
      <c r="V348" s="147">
        <v>2500</v>
      </c>
      <c r="W348" s="154">
        <v>2500</v>
      </c>
      <c r="X348" s="141"/>
    </row>
    <row r="349" spans="1:24" ht="32.25" customHeight="1">
      <c r="A349" s="133"/>
      <c r="B349" s="393" t="s">
        <v>653</v>
      </c>
      <c r="C349" s="393"/>
      <c r="D349" s="393"/>
      <c r="E349" s="393"/>
      <c r="F349" s="393"/>
      <c r="G349" s="394"/>
      <c r="H349" s="150">
        <v>910</v>
      </c>
      <c r="I349" s="151">
        <v>4859700</v>
      </c>
      <c r="J349" s="152">
        <v>6</v>
      </c>
      <c r="K349" s="395"/>
      <c r="L349" s="395"/>
      <c r="M349" s="395"/>
      <c r="N349" s="147">
        <v>750</v>
      </c>
      <c r="O349" s="153">
        <v>750</v>
      </c>
      <c r="P349" s="148">
        <v>1250</v>
      </c>
      <c r="Q349" s="153">
        <v>1250</v>
      </c>
      <c r="R349" s="147">
        <v>250</v>
      </c>
      <c r="S349" s="153">
        <v>250</v>
      </c>
      <c r="T349" s="147">
        <v>250</v>
      </c>
      <c r="U349" s="153">
        <v>250</v>
      </c>
      <c r="V349" s="147">
        <v>2500</v>
      </c>
      <c r="W349" s="154">
        <v>2500</v>
      </c>
      <c r="X349" s="141"/>
    </row>
    <row r="350" spans="1:24" ht="21.75" customHeight="1">
      <c r="A350" s="133"/>
      <c r="B350" s="393" t="s">
        <v>658</v>
      </c>
      <c r="C350" s="393"/>
      <c r="D350" s="393"/>
      <c r="E350" s="393"/>
      <c r="F350" s="393"/>
      <c r="G350" s="394"/>
      <c r="H350" s="150">
        <v>910</v>
      </c>
      <c r="I350" s="151">
        <v>4859701</v>
      </c>
      <c r="J350" s="152">
        <v>6</v>
      </c>
      <c r="K350" s="395"/>
      <c r="L350" s="395"/>
      <c r="M350" s="395"/>
      <c r="N350" s="147">
        <v>750</v>
      </c>
      <c r="O350" s="153">
        <v>750</v>
      </c>
      <c r="P350" s="148">
        <v>750</v>
      </c>
      <c r="Q350" s="153">
        <v>750</v>
      </c>
      <c r="R350" s="147">
        <v>0</v>
      </c>
      <c r="S350" s="153">
        <v>0</v>
      </c>
      <c r="T350" s="147">
        <v>0</v>
      </c>
      <c r="U350" s="153">
        <v>0</v>
      </c>
      <c r="V350" s="147">
        <v>1500</v>
      </c>
      <c r="W350" s="154">
        <v>1500</v>
      </c>
      <c r="X350" s="141"/>
    </row>
    <row r="351" spans="1:24" ht="19.5" customHeight="1">
      <c r="A351" s="133"/>
      <c r="B351" s="393" t="s">
        <v>659</v>
      </c>
      <c r="C351" s="393"/>
      <c r="D351" s="393"/>
      <c r="E351" s="393"/>
      <c r="F351" s="393"/>
      <c r="G351" s="394"/>
      <c r="H351" s="150">
        <v>910</v>
      </c>
      <c r="I351" s="151">
        <v>4859702</v>
      </c>
      <c r="J351" s="152">
        <v>6</v>
      </c>
      <c r="K351" s="395"/>
      <c r="L351" s="395"/>
      <c r="M351" s="395"/>
      <c r="N351" s="147">
        <v>0</v>
      </c>
      <c r="O351" s="153">
        <v>0</v>
      </c>
      <c r="P351" s="148">
        <v>500</v>
      </c>
      <c r="Q351" s="153">
        <v>500</v>
      </c>
      <c r="R351" s="147">
        <v>250</v>
      </c>
      <c r="S351" s="153">
        <v>250</v>
      </c>
      <c r="T351" s="147">
        <v>250</v>
      </c>
      <c r="U351" s="153">
        <v>250</v>
      </c>
      <c r="V351" s="147">
        <v>1000</v>
      </c>
      <c r="W351" s="154">
        <v>1000</v>
      </c>
      <c r="X351" s="141"/>
    </row>
    <row r="352" spans="1:24" ht="19.5" customHeight="1">
      <c r="A352" s="133"/>
      <c r="B352" s="393" t="s">
        <v>660</v>
      </c>
      <c r="C352" s="393"/>
      <c r="D352" s="393"/>
      <c r="E352" s="393"/>
      <c r="F352" s="393"/>
      <c r="G352" s="394"/>
      <c r="H352" s="150">
        <v>910</v>
      </c>
      <c r="I352" s="151">
        <v>4860000</v>
      </c>
      <c r="J352" s="152">
        <v>1</v>
      </c>
      <c r="K352" s="395"/>
      <c r="L352" s="395"/>
      <c r="M352" s="395"/>
      <c r="N352" s="147">
        <v>2779</v>
      </c>
      <c r="O352" s="153">
        <v>2779</v>
      </c>
      <c r="P352" s="148">
        <v>23041.7</v>
      </c>
      <c r="Q352" s="153">
        <v>23041.7</v>
      </c>
      <c r="R352" s="147">
        <v>21778.4</v>
      </c>
      <c r="S352" s="153">
        <v>21778.4</v>
      </c>
      <c r="T352" s="147">
        <v>14994</v>
      </c>
      <c r="U352" s="153">
        <v>14994</v>
      </c>
      <c r="V352" s="147">
        <v>62593</v>
      </c>
      <c r="W352" s="154">
        <v>62593</v>
      </c>
      <c r="X352" s="141"/>
    </row>
    <row r="353" spans="1:24" ht="21.75" customHeight="1">
      <c r="A353" s="133"/>
      <c r="B353" s="393" t="s">
        <v>459</v>
      </c>
      <c r="C353" s="393"/>
      <c r="D353" s="393"/>
      <c r="E353" s="393"/>
      <c r="F353" s="393"/>
      <c r="G353" s="394"/>
      <c r="H353" s="150">
        <v>910</v>
      </c>
      <c r="I353" s="151">
        <v>4869900</v>
      </c>
      <c r="J353" s="152">
        <v>1</v>
      </c>
      <c r="K353" s="395"/>
      <c r="L353" s="395"/>
      <c r="M353" s="395"/>
      <c r="N353" s="147">
        <v>2779</v>
      </c>
      <c r="O353" s="153">
        <v>2779</v>
      </c>
      <c r="P353" s="148">
        <v>23041.7</v>
      </c>
      <c r="Q353" s="153">
        <v>23041.7</v>
      </c>
      <c r="R353" s="147">
        <v>21778.4</v>
      </c>
      <c r="S353" s="153">
        <v>21778.4</v>
      </c>
      <c r="T353" s="147">
        <v>14994</v>
      </c>
      <c r="U353" s="153">
        <v>14994</v>
      </c>
      <c r="V353" s="147">
        <v>62593</v>
      </c>
      <c r="W353" s="154">
        <v>62593</v>
      </c>
      <c r="X353" s="141"/>
    </row>
    <row r="354" spans="1:24" ht="72" customHeight="1">
      <c r="A354" s="133"/>
      <c r="B354" s="393" t="s">
        <v>661</v>
      </c>
      <c r="C354" s="393"/>
      <c r="D354" s="393"/>
      <c r="E354" s="393"/>
      <c r="F354" s="393"/>
      <c r="G354" s="394"/>
      <c r="H354" s="150">
        <v>910</v>
      </c>
      <c r="I354" s="151">
        <v>4869901</v>
      </c>
      <c r="J354" s="152">
        <v>1</v>
      </c>
      <c r="K354" s="395"/>
      <c r="L354" s="395"/>
      <c r="M354" s="395"/>
      <c r="N354" s="147">
        <v>2000</v>
      </c>
      <c r="O354" s="153">
        <v>2000</v>
      </c>
      <c r="P354" s="148">
        <v>21934</v>
      </c>
      <c r="Q354" s="153">
        <v>21934</v>
      </c>
      <c r="R354" s="147">
        <v>20263</v>
      </c>
      <c r="S354" s="153">
        <v>20263</v>
      </c>
      <c r="T354" s="147">
        <v>14914</v>
      </c>
      <c r="U354" s="153">
        <v>14914</v>
      </c>
      <c r="V354" s="147">
        <v>59111</v>
      </c>
      <c r="W354" s="154">
        <v>59111</v>
      </c>
      <c r="X354" s="141"/>
    </row>
    <row r="355" spans="1:24" ht="21.75" customHeight="1">
      <c r="A355" s="133"/>
      <c r="B355" s="393" t="s">
        <v>662</v>
      </c>
      <c r="C355" s="393"/>
      <c r="D355" s="393"/>
      <c r="E355" s="393"/>
      <c r="F355" s="393"/>
      <c r="G355" s="394"/>
      <c r="H355" s="150">
        <v>910</v>
      </c>
      <c r="I355" s="151">
        <v>4869902</v>
      </c>
      <c r="J355" s="152">
        <v>1</v>
      </c>
      <c r="K355" s="395"/>
      <c r="L355" s="395"/>
      <c r="M355" s="395"/>
      <c r="N355" s="147">
        <v>300</v>
      </c>
      <c r="O355" s="153">
        <v>300</v>
      </c>
      <c r="P355" s="148">
        <v>350</v>
      </c>
      <c r="Q355" s="153">
        <v>350</v>
      </c>
      <c r="R355" s="147">
        <v>926</v>
      </c>
      <c r="S355" s="153">
        <v>926</v>
      </c>
      <c r="T355" s="147">
        <v>0</v>
      </c>
      <c r="U355" s="153">
        <v>0</v>
      </c>
      <c r="V355" s="147">
        <v>1576</v>
      </c>
      <c r="W355" s="154">
        <v>1576</v>
      </c>
      <c r="X355" s="141"/>
    </row>
    <row r="356" spans="1:24" ht="21.75" customHeight="1">
      <c r="A356" s="133"/>
      <c r="B356" s="393" t="s">
        <v>476</v>
      </c>
      <c r="C356" s="393"/>
      <c r="D356" s="393"/>
      <c r="E356" s="393"/>
      <c r="F356" s="393"/>
      <c r="G356" s="394"/>
      <c r="H356" s="150">
        <v>910</v>
      </c>
      <c r="I356" s="151">
        <v>7950000</v>
      </c>
      <c r="J356" s="152">
        <v>500</v>
      </c>
      <c r="K356" s="395"/>
      <c r="L356" s="395"/>
      <c r="M356" s="395"/>
      <c r="N356" s="147">
        <v>25458.8</v>
      </c>
      <c r="O356" s="153">
        <v>25458.8</v>
      </c>
      <c r="P356" s="148">
        <v>16907.8</v>
      </c>
      <c r="Q356" s="153">
        <v>16907.8</v>
      </c>
      <c r="R356" s="147">
        <v>20479.6</v>
      </c>
      <c r="S356" s="153">
        <v>20479.6</v>
      </c>
      <c r="T356" s="147">
        <v>12744.7</v>
      </c>
      <c r="U356" s="153">
        <v>12744.7</v>
      </c>
      <c r="V356" s="147">
        <v>75590.9</v>
      </c>
      <c r="W356" s="154">
        <v>75590.9</v>
      </c>
      <c r="X356" s="141"/>
    </row>
    <row r="357" spans="1:24" ht="42.75" customHeight="1">
      <c r="A357" s="133"/>
      <c r="B357" s="393" t="s">
        <v>477</v>
      </c>
      <c r="C357" s="393"/>
      <c r="D357" s="393"/>
      <c r="E357" s="393"/>
      <c r="F357" s="393"/>
      <c r="G357" s="394"/>
      <c r="H357" s="150">
        <v>910</v>
      </c>
      <c r="I357" s="151">
        <v>7950001</v>
      </c>
      <c r="J357" s="152">
        <v>500</v>
      </c>
      <c r="K357" s="395"/>
      <c r="L357" s="395"/>
      <c r="M357" s="395"/>
      <c r="N357" s="147">
        <v>4240</v>
      </c>
      <c r="O357" s="153">
        <v>4240</v>
      </c>
      <c r="P357" s="148">
        <v>6020</v>
      </c>
      <c r="Q357" s="153">
        <v>6020</v>
      </c>
      <c r="R357" s="147">
        <v>5510</v>
      </c>
      <c r="S357" s="153">
        <v>5510</v>
      </c>
      <c r="T357" s="147">
        <v>3730</v>
      </c>
      <c r="U357" s="153">
        <v>3730</v>
      </c>
      <c r="V357" s="147">
        <v>19500</v>
      </c>
      <c r="W357" s="154">
        <v>19500</v>
      </c>
      <c r="X357" s="141"/>
    </row>
    <row r="358" spans="1:24" ht="57" customHeight="1">
      <c r="A358" s="133"/>
      <c r="B358" s="393" t="s">
        <v>663</v>
      </c>
      <c r="C358" s="393"/>
      <c r="D358" s="393"/>
      <c r="E358" s="393"/>
      <c r="F358" s="393"/>
      <c r="G358" s="394"/>
      <c r="H358" s="150">
        <v>910</v>
      </c>
      <c r="I358" s="151">
        <v>7950004</v>
      </c>
      <c r="J358" s="152">
        <v>500</v>
      </c>
      <c r="K358" s="395"/>
      <c r="L358" s="395"/>
      <c r="M358" s="395"/>
      <c r="N358" s="147">
        <v>16223</v>
      </c>
      <c r="O358" s="153">
        <v>16223</v>
      </c>
      <c r="P358" s="148">
        <v>2460.9</v>
      </c>
      <c r="Q358" s="153">
        <v>2460.9</v>
      </c>
      <c r="R358" s="147">
        <v>9966.3</v>
      </c>
      <c r="S358" s="153">
        <v>9966.3</v>
      </c>
      <c r="T358" s="147">
        <v>6068</v>
      </c>
      <c r="U358" s="153">
        <v>6068</v>
      </c>
      <c r="V358" s="147">
        <v>34718.3</v>
      </c>
      <c r="W358" s="154">
        <v>34718.3</v>
      </c>
      <c r="X358" s="141"/>
    </row>
    <row r="359" spans="1:24" ht="48.75" customHeight="1">
      <c r="A359" s="133"/>
      <c r="B359" s="393" t="s">
        <v>540</v>
      </c>
      <c r="C359" s="393"/>
      <c r="D359" s="393"/>
      <c r="E359" s="393"/>
      <c r="F359" s="393"/>
      <c r="G359" s="394"/>
      <c r="H359" s="150">
        <v>910</v>
      </c>
      <c r="I359" s="151">
        <v>7950005</v>
      </c>
      <c r="J359" s="152">
        <v>500</v>
      </c>
      <c r="K359" s="395"/>
      <c r="L359" s="395"/>
      <c r="M359" s="395"/>
      <c r="N359" s="147">
        <v>137.5</v>
      </c>
      <c r="O359" s="153">
        <v>137.5</v>
      </c>
      <c r="P359" s="148">
        <v>-29.3</v>
      </c>
      <c r="Q359" s="153">
        <v>-29.3</v>
      </c>
      <c r="R359" s="147">
        <v>193.5</v>
      </c>
      <c r="S359" s="153">
        <v>193.5</v>
      </c>
      <c r="T359" s="147">
        <v>121.5</v>
      </c>
      <c r="U359" s="153">
        <v>121.5</v>
      </c>
      <c r="V359" s="147">
        <v>423.2</v>
      </c>
      <c r="W359" s="154">
        <v>423.2</v>
      </c>
      <c r="X359" s="141"/>
    </row>
    <row r="360" spans="1:24" ht="42.75" customHeight="1">
      <c r="A360" s="133"/>
      <c r="B360" s="393" t="s">
        <v>664</v>
      </c>
      <c r="C360" s="393"/>
      <c r="D360" s="393"/>
      <c r="E360" s="393"/>
      <c r="F360" s="393"/>
      <c r="G360" s="394"/>
      <c r="H360" s="150">
        <v>910</v>
      </c>
      <c r="I360" s="151">
        <v>7950016</v>
      </c>
      <c r="J360" s="152">
        <v>500</v>
      </c>
      <c r="K360" s="395"/>
      <c r="L360" s="395"/>
      <c r="M360" s="395"/>
      <c r="N360" s="147">
        <v>2260</v>
      </c>
      <c r="O360" s="153">
        <v>2260</v>
      </c>
      <c r="P360" s="148">
        <v>6574</v>
      </c>
      <c r="Q360" s="153">
        <v>6574</v>
      </c>
      <c r="R360" s="147">
        <v>6800</v>
      </c>
      <c r="S360" s="153">
        <v>6800</v>
      </c>
      <c r="T360" s="147">
        <v>1000</v>
      </c>
      <c r="U360" s="153">
        <v>1000</v>
      </c>
      <c r="V360" s="147">
        <v>16634</v>
      </c>
      <c r="W360" s="154">
        <v>16634</v>
      </c>
      <c r="X360" s="141"/>
    </row>
    <row r="361" spans="1:24" ht="32.25" customHeight="1">
      <c r="A361" s="133"/>
      <c r="B361" s="393" t="s">
        <v>607</v>
      </c>
      <c r="C361" s="393"/>
      <c r="D361" s="393"/>
      <c r="E361" s="393"/>
      <c r="F361" s="393"/>
      <c r="G361" s="394"/>
      <c r="H361" s="150">
        <v>910</v>
      </c>
      <c r="I361" s="151">
        <v>7950017</v>
      </c>
      <c r="J361" s="152">
        <v>500</v>
      </c>
      <c r="K361" s="395"/>
      <c r="L361" s="395"/>
      <c r="M361" s="395"/>
      <c r="N361" s="147">
        <v>2598.3</v>
      </c>
      <c r="O361" s="153">
        <v>2598.3</v>
      </c>
      <c r="P361" s="148">
        <v>1882.2</v>
      </c>
      <c r="Q361" s="153">
        <v>1882.2</v>
      </c>
      <c r="R361" s="147">
        <v>-1990.2</v>
      </c>
      <c r="S361" s="153">
        <v>-1990.2</v>
      </c>
      <c r="T361" s="147">
        <v>1825.2</v>
      </c>
      <c r="U361" s="153">
        <v>1825.2</v>
      </c>
      <c r="V361" s="147">
        <v>4315.4</v>
      </c>
      <c r="W361" s="154">
        <v>4315.4</v>
      </c>
      <c r="X361" s="141"/>
    </row>
    <row r="362" spans="1:24" ht="19.5" customHeight="1">
      <c r="A362" s="133"/>
      <c r="B362" s="399" t="s">
        <v>665</v>
      </c>
      <c r="C362" s="399"/>
      <c r="D362" s="399"/>
      <c r="E362" s="399"/>
      <c r="F362" s="399"/>
      <c r="G362" s="384"/>
      <c r="H362" s="160">
        <v>1000</v>
      </c>
      <c r="I362" s="161">
        <v>0</v>
      </c>
      <c r="J362" s="162">
        <v>0</v>
      </c>
      <c r="K362" s="385"/>
      <c r="L362" s="385"/>
      <c r="M362" s="385"/>
      <c r="N362" s="147">
        <v>210155.1</v>
      </c>
      <c r="O362" s="163">
        <v>210155.1</v>
      </c>
      <c r="P362" s="148">
        <v>321543.1</v>
      </c>
      <c r="Q362" s="163">
        <v>321543.1</v>
      </c>
      <c r="R362" s="147">
        <v>189243.9</v>
      </c>
      <c r="S362" s="163">
        <v>189243.9</v>
      </c>
      <c r="T362" s="147">
        <v>168301.8</v>
      </c>
      <c r="U362" s="163">
        <v>168301.8</v>
      </c>
      <c r="V362" s="147">
        <v>889243.8</v>
      </c>
      <c r="W362" s="164">
        <v>889243.8</v>
      </c>
      <c r="X362" s="141"/>
    </row>
    <row r="363" spans="1:24" ht="19.5" customHeight="1">
      <c r="A363" s="133"/>
      <c r="B363" s="401" t="s">
        <v>666</v>
      </c>
      <c r="C363" s="401"/>
      <c r="D363" s="401"/>
      <c r="E363" s="401"/>
      <c r="F363" s="401"/>
      <c r="G363" s="402"/>
      <c r="H363" s="142">
        <v>1001</v>
      </c>
      <c r="I363" s="143">
        <v>0</v>
      </c>
      <c r="J363" s="144">
        <v>5</v>
      </c>
      <c r="K363" s="392"/>
      <c r="L363" s="392"/>
      <c r="M363" s="392"/>
      <c r="N363" s="147">
        <v>1960</v>
      </c>
      <c r="O363" s="145">
        <v>1960</v>
      </c>
      <c r="P363" s="148">
        <v>1959</v>
      </c>
      <c r="Q363" s="145">
        <v>1959</v>
      </c>
      <c r="R363" s="147">
        <v>1959</v>
      </c>
      <c r="S363" s="145">
        <v>1959</v>
      </c>
      <c r="T363" s="147">
        <v>1909</v>
      </c>
      <c r="U363" s="145">
        <v>1909</v>
      </c>
      <c r="V363" s="147">
        <v>7787</v>
      </c>
      <c r="W363" s="149">
        <v>7787</v>
      </c>
      <c r="X363" s="141"/>
    </row>
    <row r="364" spans="1:24" ht="32.25" customHeight="1">
      <c r="A364" s="133"/>
      <c r="B364" s="393" t="s">
        <v>667</v>
      </c>
      <c r="C364" s="393"/>
      <c r="D364" s="393"/>
      <c r="E364" s="393"/>
      <c r="F364" s="393"/>
      <c r="G364" s="394"/>
      <c r="H364" s="150">
        <v>1001</v>
      </c>
      <c r="I364" s="151">
        <v>4910000</v>
      </c>
      <c r="J364" s="152">
        <v>5</v>
      </c>
      <c r="K364" s="395"/>
      <c r="L364" s="395"/>
      <c r="M364" s="395"/>
      <c r="N364" s="147">
        <v>1960</v>
      </c>
      <c r="O364" s="153">
        <v>1960</v>
      </c>
      <c r="P364" s="148">
        <v>1959</v>
      </c>
      <c r="Q364" s="153">
        <v>1959</v>
      </c>
      <c r="R364" s="147">
        <v>1959</v>
      </c>
      <c r="S364" s="153">
        <v>1959</v>
      </c>
      <c r="T364" s="147">
        <v>1909</v>
      </c>
      <c r="U364" s="153">
        <v>1909</v>
      </c>
      <c r="V364" s="147">
        <v>7787</v>
      </c>
      <c r="W364" s="154">
        <v>7787</v>
      </c>
      <c r="X364" s="141"/>
    </row>
    <row r="365" spans="1:24" ht="45.75" customHeight="1">
      <c r="A365" s="133"/>
      <c r="B365" s="393" t="s">
        <v>668</v>
      </c>
      <c r="C365" s="393"/>
      <c r="D365" s="393"/>
      <c r="E365" s="393"/>
      <c r="F365" s="393"/>
      <c r="G365" s="394"/>
      <c r="H365" s="150">
        <v>1001</v>
      </c>
      <c r="I365" s="151">
        <v>4910100</v>
      </c>
      <c r="J365" s="152">
        <v>5</v>
      </c>
      <c r="K365" s="395"/>
      <c r="L365" s="395"/>
      <c r="M365" s="395"/>
      <c r="N365" s="147">
        <v>1960</v>
      </c>
      <c r="O365" s="153">
        <v>1960</v>
      </c>
      <c r="P365" s="148">
        <v>1959</v>
      </c>
      <c r="Q365" s="153">
        <v>1959</v>
      </c>
      <c r="R365" s="147">
        <v>1959</v>
      </c>
      <c r="S365" s="153">
        <v>1959</v>
      </c>
      <c r="T365" s="147">
        <v>1909</v>
      </c>
      <c r="U365" s="153">
        <v>1909</v>
      </c>
      <c r="V365" s="147">
        <v>7787</v>
      </c>
      <c r="W365" s="154">
        <v>7787</v>
      </c>
      <c r="X365" s="141"/>
    </row>
    <row r="366" spans="1:24" ht="42.75" customHeight="1">
      <c r="A366" s="133"/>
      <c r="B366" s="393" t="s">
        <v>669</v>
      </c>
      <c r="C366" s="393"/>
      <c r="D366" s="393"/>
      <c r="E366" s="393"/>
      <c r="F366" s="393"/>
      <c r="G366" s="394"/>
      <c r="H366" s="150">
        <v>1001</v>
      </c>
      <c r="I366" s="151">
        <v>4910102</v>
      </c>
      <c r="J366" s="152">
        <v>5</v>
      </c>
      <c r="K366" s="395"/>
      <c r="L366" s="395"/>
      <c r="M366" s="395"/>
      <c r="N366" s="147">
        <v>1180</v>
      </c>
      <c r="O366" s="153">
        <v>1180</v>
      </c>
      <c r="P366" s="148">
        <v>1179</v>
      </c>
      <c r="Q366" s="153">
        <v>1179</v>
      </c>
      <c r="R366" s="147">
        <v>1179</v>
      </c>
      <c r="S366" s="153">
        <v>1179</v>
      </c>
      <c r="T366" s="147">
        <v>1129</v>
      </c>
      <c r="U366" s="153">
        <v>1129</v>
      </c>
      <c r="V366" s="147">
        <v>4667</v>
      </c>
      <c r="W366" s="154">
        <v>4667</v>
      </c>
      <c r="X366" s="141"/>
    </row>
    <row r="367" spans="1:24" ht="20.25" customHeight="1">
      <c r="A367" s="133"/>
      <c r="B367" s="401" t="s">
        <v>670</v>
      </c>
      <c r="C367" s="401"/>
      <c r="D367" s="401"/>
      <c r="E367" s="401"/>
      <c r="F367" s="401"/>
      <c r="G367" s="402"/>
      <c r="H367" s="142">
        <v>1002</v>
      </c>
      <c r="I367" s="143">
        <v>0</v>
      </c>
      <c r="J367" s="144">
        <v>1</v>
      </c>
      <c r="K367" s="392"/>
      <c r="L367" s="392"/>
      <c r="M367" s="392"/>
      <c r="N367" s="147">
        <v>7964</v>
      </c>
      <c r="O367" s="145">
        <v>7964</v>
      </c>
      <c r="P367" s="148">
        <v>8989.5</v>
      </c>
      <c r="Q367" s="145">
        <v>8989.5</v>
      </c>
      <c r="R367" s="147">
        <v>7043.5</v>
      </c>
      <c r="S367" s="145">
        <v>7043.5</v>
      </c>
      <c r="T367" s="147">
        <v>7759</v>
      </c>
      <c r="U367" s="145">
        <v>7759</v>
      </c>
      <c r="V367" s="147">
        <v>31756</v>
      </c>
      <c r="W367" s="149">
        <v>31756</v>
      </c>
      <c r="X367" s="141"/>
    </row>
    <row r="368" spans="1:24" ht="21.75" customHeight="1">
      <c r="A368" s="133"/>
      <c r="B368" s="393" t="s">
        <v>671</v>
      </c>
      <c r="C368" s="393"/>
      <c r="D368" s="393"/>
      <c r="E368" s="393"/>
      <c r="F368" s="393"/>
      <c r="G368" s="394"/>
      <c r="H368" s="150">
        <v>1002</v>
      </c>
      <c r="I368" s="151">
        <v>5070000</v>
      </c>
      <c r="J368" s="152">
        <v>1</v>
      </c>
      <c r="K368" s="395"/>
      <c r="L368" s="395"/>
      <c r="M368" s="395"/>
      <c r="N368" s="147">
        <v>7964</v>
      </c>
      <c r="O368" s="153">
        <v>7964</v>
      </c>
      <c r="P368" s="148">
        <v>8989.5</v>
      </c>
      <c r="Q368" s="153">
        <v>8989.5</v>
      </c>
      <c r="R368" s="147">
        <v>7043.5</v>
      </c>
      <c r="S368" s="153">
        <v>7043.5</v>
      </c>
      <c r="T368" s="147">
        <v>7759</v>
      </c>
      <c r="U368" s="153">
        <v>7759</v>
      </c>
      <c r="V368" s="147">
        <v>31756</v>
      </c>
      <c r="W368" s="154">
        <v>31756</v>
      </c>
      <c r="X368" s="141"/>
    </row>
    <row r="369" spans="1:24" ht="21.75" customHeight="1">
      <c r="A369" s="133"/>
      <c r="B369" s="393" t="s">
        <v>459</v>
      </c>
      <c r="C369" s="393"/>
      <c r="D369" s="393"/>
      <c r="E369" s="393"/>
      <c r="F369" s="393"/>
      <c r="G369" s="394"/>
      <c r="H369" s="150">
        <v>1002</v>
      </c>
      <c r="I369" s="151">
        <v>5079900</v>
      </c>
      <c r="J369" s="152">
        <v>1</v>
      </c>
      <c r="K369" s="395"/>
      <c r="L369" s="395"/>
      <c r="M369" s="395"/>
      <c r="N369" s="147">
        <v>7964</v>
      </c>
      <c r="O369" s="153">
        <v>7964</v>
      </c>
      <c r="P369" s="148">
        <v>8989.5</v>
      </c>
      <c r="Q369" s="153">
        <v>8989.5</v>
      </c>
      <c r="R369" s="147">
        <v>7043.5</v>
      </c>
      <c r="S369" s="153">
        <v>7043.5</v>
      </c>
      <c r="T369" s="147">
        <v>7759</v>
      </c>
      <c r="U369" s="153">
        <v>7759</v>
      </c>
      <c r="V369" s="147">
        <v>31756</v>
      </c>
      <c r="W369" s="154">
        <v>31756</v>
      </c>
      <c r="X369" s="141"/>
    </row>
    <row r="370" spans="1:24" ht="53.25" customHeight="1">
      <c r="A370" s="133"/>
      <c r="B370" s="393" t="s">
        <v>672</v>
      </c>
      <c r="C370" s="393"/>
      <c r="D370" s="393"/>
      <c r="E370" s="393"/>
      <c r="F370" s="393"/>
      <c r="G370" s="394"/>
      <c r="H370" s="150">
        <v>1002</v>
      </c>
      <c r="I370" s="151">
        <v>5079902</v>
      </c>
      <c r="J370" s="152">
        <v>1</v>
      </c>
      <c r="K370" s="395"/>
      <c r="L370" s="395"/>
      <c r="M370" s="395"/>
      <c r="N370" s="147">
        <v>7739</v>
      </c>
      <c r="O370" s="153">
        <v>7739</v>
      </c>
      <c r="P370" s="148">
        <v>8687.5</v>
      </c>
      <c r="Q370" s="153">
        <v>8687.5</v>
      </c>
      <c r="R370" s="147">
        <v>6790.5</v>
      </c>
      <c r="S370" s="153">
        <v>6790.5</v>
      </c>
      <c r="T370" s="147">
        <v>7739</v>
      </c>
      <c r="U370" s="153">
        <v>7739</v>
      </c>
      <c r="V370" s="147">
        <v>30956</v>
      </c>
      <c r="W370" s="154">
        <v>30956</v>
      </c>
      <c r="X370" s="141"/>
    </row>
    <row r="371" spans="1:24" ht="20.25" customHeight="1">
      <c r="A371" s="133"/>
      <c r="B371" s="401" t="s">
        <v>673</v>
      </c>
      <c r="C371" s="401"/>
      <c r="D371" s="401"/>
      <c r="E371" s="401"/>
      <c r="F371" s="401"/>
      <c r="G371" s="402"/>
      <c r="H371" s="142">
        <v>1003</v>
      </c>
      <c r="I371" s="143">
        <v>0</v>
      </c>
      <c r="J371" s="144">
        <v>0</v>
      </c>
      <c r="K371" s="392"/>
      <c r="L371" s="392"/>
      <c r="M371" s="392"/>
      <c r="N371" s="147">
        <v>160750.3</v>
      </c>
      <c r="O371" s="145">
        <v>160750.3</v>
      </c>
      <c r="P371" s="148">
        <v>286661.1</v>
      </c>
      <c r="Q371" s="145">
        <v>286661.1</v>
      </c>
      <c r="R371" s="147">
        <v>152112.5</v>
      </c>
      <c r="S371" s="145">
        <v>152112.5</v>
      </c>
      <c r="T371" s="147">
        <v>143556.7</v>
      </c>
      <c r="U371" s="145">
        <v>143556.7</v>
      </c>
      <c r="V371" s="147">
        <v>743080.5</v>
      </c>
      <c r="W371" s="149">
        <v>743080.5</v>
      </c>
      <c r="X371" s="141"/>
    </row>
    <row r="372" spans="1:24" ht="19.5" customHeight="1">
      <c r="A372" s="133"/>
      <c r="B372" s="393" t="s">
        <v>674</v>
      </c>
      <c r="C372" s="393"/>
      <c r="D372" s="393"/>
      <c r="E372" s="393"/>
      <c r="F372" s="393"/>
      <c r="G372" s="394"/>
      <c r="H372" s="150">
        <v>1003</v>
      </c>
      <c r="I372" s="151">
        <v>5050000</v>
      </c>
      <c r="J372" s="152">
        <v>0</v>
      </c>
      <c r="K372" s="395"/>
      <c r="L372" s="395"/>
      <c r="M372" s="395"/>
      <c r="N372" s="147">
        <v>160750.3</v>
      </c>
      <c r="O372" s="153">
        <v>160750.3</v>
      </c>
      <c r="P372" s="148">
        <v>286661.1</v>
      </c>
      <c r="Q372" s="153">
        <v>286661.1</v>
      </c>
      <c r="R372" s="147">
        <v>150808.4</v>
      </c>
      <c r="S372" s="153">
        <v>150808.4</v>
      </c>
      <c r="T372" s="147">
        <v>142252.6</v>
      </c>
      <c r="U372" s="153">
        <v>142252.6</v>
      </c>
      <c r="V372" s="147">
        <v>740472.3</v>
      </c>
      <c r="W372" s="154">
        <v>740472.3</v>
      </c>
      <c r="X372" s="141"/>
    </row>
    <row r="373" spans="1:24" ht="32.25" customHeight="1">
      <c r="A373" s="133"/>
      <c r="B373" s="393" t="s">
        <v>675</v>
      </c>
      <c r="C373" s="393"/>
      <c r="D373" s="393"/>
      <c r="E373" s="393"/>
      <c r="F373" s="393"/>
      <c r="G373" s="394"/>
      <c r="H373" s="150">
        <v>1003</v>
      </c>
      <c r="I373" s="151">
        <v>5052200</v>
      </c>
      <c r="J373" s="152">
        <v>5</v>
      </c>
      <c r="K373" s="395"/>
      <c r="L373" s="395"/>
      <c r="M373" s="395"/>
      <c r="N373" s="147">
        <v>1330</v>
      </c>
      <c r="O373" s="153">
        <v>1330</v>
      </c>
      <c r="P373" s="148">
        <v>1330</v>
      </c>
      <c r="Q373" s="153">
        <v>1330</v>
      </c>
      <c r="R373" s="147">
        <v>1600</v>
      </c>
      <c r="S373" s="153">
        <v>1600</v>
      </c>
      <c r="T373" s="147">
        <v>1603.4</v>
      </c>
      <c r="U373" s="153">
        <v>1603.4</v>
      </c>
      <c r="V373" s="147">
        <v>5863.4</v>
      </c>
      <c r="W373" s="154">
        <v>5863.4</v>
      </c>
      <c r="X373" s="141"/>
    </row>
    <row r="374" spans="1:24" ht="74.25" customHeight="1">
      <c r="A374" s="133"/>
      <c r="B374" s="393" t="s">
        <v>676</v>
      </c>
      <c r="C374" s="393"/>
      <c r="D374" s="393"/>
      <c r="E374" s="393"/>
      <c r="F374" s="393"/>
      <c r="G374" s="394"/>
      <c r="H374" s="150">
        <v>1003</v>
      </c>
      <c r="I374" s="151">
        <v>5052205</v>
      </c>
      <c r="J374" s="152">
        <v>5</v>
      </c>
      <c r="K374" s="395"/>
      <c r="L374" s="395"/>
      <c r="M374" s="395"/>
      <c r="N374" s="147">
        <v>1330</v>
      </c>
      <c r="O374" s="153">
        <v>1330</v>
      </c>
      <c r="P374" s="148">
        <v>1330</v>
      </c>
      <c r="Q374" s="153">
        <v>1330</v>
      </c>
      <c r="R374" s="147">
        <v>1600</v>
      </c>
      <c r="S374" s="153">
        <v>1600</v>
      </c>
      <c r="T374" s="147">
        <v>1603.4</v>
      </c>
      <c r="U374" s="153">
        <v>1603.4</v>
      </c>
      <c r="V374" s="147">
        <v>5863.4</v>
      </c>
      <c r="W374" s="154">
        <v>5863.4</v>
      </c>
      <c r="X374" s="141"/>
    </row>
    <row r="375" spans="1:24" ht="32.25" customHeight="1">
      <c r="A375" s="133"/>
      <c r="B375" s="393" t="s">
        <v>677</v>
      </c>
      <c r="C375" s="393"/>
      <c r="D375" s="393"/>
      <c r="E375" s="393"/>
      <c r="F375" s="393"/>
      <c r="G375" s="394"/>
      <c r="H375" s="150">
        <v>1003</v>
      </c>
      <c r="I375" s="151">
        <v>5053100</v>
      </c>
      <c r="J375" s="152">
        <v>5</v>
      </c>
      <c r="K375" s="395"/>
      <c r="L375" s="395"/>
      <c r="M375" s="395"/>
      <c r="N375" s="147">
        <v>0</v>
      </c>
      <c r="O375" s="153">
        <v>0</v>
      </c>
      <c r="P375" s="148">
        <v>344.5</v>
      </c>
      <c r="Q375" s="153">
        <v>344.5</v>
      </c>
      <c r="R375" s="147">
        <v>0</v>
      </c>
      <c r="S375" s="153">
        <v>0</v>
      </c>
      <c r="T375" s="147">
        <v>0</v>
      </c>
      <c r="U375" s="153">
        <v>0</v>
      </c>
      <c r="V375" s="147">
        <v>344.5</v>
      </c>
      <c r="W375" s="154">
        <v>344.5</v>
      </c>
      <c r="X375" s="141"/>
    </row>
    <row r="376" spans="1:24" ht="21.75" customHeight="1">
      <c r="A376" s="133"/>
      <c r="B376" s="393" t="s">
        <v>678</v>
      </c>
      <c r="C376" s="393"/>
      <c r="D376" s="393"/>
      <c r="E376" s="393"/>
      <c r="F376" s="393"/>
      <c r="G376" s="394"/>
      <c r="H376" s="150">
        <v>1003</v>
      </c>
      <c r="I376" s="151">
        <v>5053120</v>
      </c>
      <c r="J376" s="152">
        <v>5</v>
      </c>
      <c r="K376" s="395"/>
      <c r="L376" s="395"/>
      <c r="M376" s="395"/>
      <c r="N376" s="147">
        <v>0</v>
      </c>
      <c r="O376" s="153">
        <v>0</v>
      </c>
      <c r="P376" s="148">
        <v>344.5</v>
      </c>
      <c r="Q376" s="153">
        <v>344.5</v>
      </c>
      <c r="R376" s="147">
        <v>0</v>
      </c>
      <c r="S376" s="153">
        <v>0</v>
      </c>
      <c r="T376" s="147">
        <v>0</v>
      </c>
      <c r="U376" s="153">
        <v>0</v>
      </c>
      <c r="V376" s="147">
        <v>344.5</v>
      </c>
      <c r="W376" s="154">
        <v>344.5</v>
      </c>
      <c r="X376" s="141"/>
    </row>
    <row r="377" spans="1:24" ht="21.75" customHeight="1">
      <c r="A377" s="133"/>
      <c r="B377" s="393" t="s">
        <v>679</v>
      </c>
      <c r="C377" s="393"/>
      <c r="D377" s="393"/>
      <c r="E377" s="393"/>
      <c r="F377" s="393"/>
      <c r="G377" s="394"/>
      <c r="H377" s="150">
        <v>1003</v>
      </c>
      <c r="I377" s="151">
        <v>5053300</v>
      </c>
      <c r="J377" s="152">
        <v>13</v>
      </c>
      <c r="K377" s="395"/>
      <c r="L377" s="395"/>
      <c r="M377" s="395"/>
      <c r="N377" s="147">
        <v>0</v>
      </c>
      <c r="O377" s="153">
        <v>0</v>
      </c>
      <c r="P377" s="148">
        <v>323.4</v>
      </c>
      <c r="Q377" s="153">
        <v>323.4</v>
      </c>
      <c r="R377" s="147">
        <v>1394.6</v>
      </c>
      <c r="S377" s="153">
        <v>1394.6</v>
      </c>
      <c r="T377" s="147">
        <v>710.3</v>
      </c>
      <c r="U377" s="153">
        <v>710.3</v>
      </c>
      <c r="V377" s="147">
        <v>2428.3</v>
      </c>
      <c r="W377" s="154">
        <v>2428.3</v>
      </c>
      <c r="X377" s="141"/>
    </row>
    <row r="378" spans="1:24" ht="42.75" customHeight="1">
      <c r="A378" s="133"/>
      <c r="B378" s="393" t="s">
        <v>680</v>
      </c>
      <c r="C378" s="393"/>
      <c r="D378" s="393"/>
      <c r="E378" s="393"/>
      <c r="F378" s="393"/>
      <c r="G378" s="394"/>
      <c r="H378" s="150">
        <v>1003</v>
      </c>
      <c r="I378" s="151">
        <v>5053301</v>
      </c>
      <c r="J378" s="152">
        <v>13</v>
      </c>
      <c r="K378" s="395"/>
      <c r="L378" s="395"/>
      <c r="M378" s="395"/>
      <c r="N378" s="147">
        <v>0</v>
      </c>
      <c r="O378" s="153">
        <v>0</v>
      </c>
      <c r="P378" s="148">
        <v>231.4</v>
      </c>
      <c r="Q378" s="153">
        <v>231.4</v>
      </c>
      <c r="R378" s="147">
        <v>958.8</v>
      </c>
      <c r="S378" s="153">
        <v>958.8</v>
      </c>
      <c r="T378" s="147">
        <v>490.4</v>
      </c>
      <c r="U378" s="153">
        <v>490.4</v>
      </c>
      <c r="V378" s="147">
        <v>1680.6</v>
      </c>
      <c r="W378" s="154">
        <v>1680.6</v>
      </c>
      <c r="X378" s="141"/>
    </row>
    <row r="379" spans="1:24" ht="32.25" customHeight="1">
      <c r="A379" s="133"/>
      <c r="B379" s="393" t="s">
        <v>681</v>
      </c>
      <c r="C379" s="393"/>
      <c r="D379" s="393"/>
      <c r="E379" s="393"/>
      <c r="F379" s="393"/>
      <c r="G379" s="394"/>
      <c r="H379" s="150">
        <v>1003</v>
      </c>
      <c r="I379" s="151">
        <v>5053302</v>
      </c>
      <c r="J379" s="152">
        <v>13</v>
      </c>
      <c r="K379" s="395"/>
      <c r="L379" s="395"/>
      <c r="M379" s="395"/>
      <c r="N379" s="147">
        <v>0</v>
      </c>
      <c r="O379" s="153">
        <v>0</v>
      </c>
      <c r="P379" s="148">
        <v>92</v>
      </c>
      <c r="Q379" s="153">
        <v>92</v>
      </c>
      <c r="R379" s="147">
        <v>435.8</v>
      </c>
      <c r="S379" s="153">
        <v>435.8</v>
      </c>
      <c r="T379" s="147">
        <v>219.9</v>
      </c>
      <c r="U379" s="153">
        <v>219.9</v>
      </c>
      <c r="V379" s="147">
        <v>747.7</v>
      </c>
      <c r="W379" s="154">
        <v>747.7</v>
      </c>
      <c r="X379" s="141"/>
    </row>
    <row r="380" spans="1:24" ht="32.25" customHeight="1">
      <c r="A380" s="133"/>
      <c r="B380" s="393" t="s">
        <v>682</v>
      </c>
      <c r="C380" s="393"/>
      <c r="D380" s="393"/>
      <c r="E380" s="393"/>
      <c r="F380" s="393"/>
      <c r="G380" s="394"/>
      <c r="H380" s="150">
        <v>1003</v>
      </c>
      <c r="I380" s="151">
        <v>5054600</v>
      </c>
      <c r="J380" s="152">
        <v>5</v>
      </c>
      <c r="K380" s="395"/>
      <c r="L380" s="395"/>
      <c r="M380" s="395"/>
      <c r="N380" s="147">
        <v>0</v>
      </c>
      <c r="O380" s="153">
        <v>0</v>
      </c>
      <c r="P380" s="148">
        <v>10.6</v>
      </c>
      <c r="Q380" s="153">
        <v>10.6</v>
      </c>
      <c r="R380" s="147">
        <v>0</v>
      </c>
      <c r="S380" s="153">
        <v>0</v>
      </c>
      <c r="T380" s="147">
        <v>0</v>
      </c>
      <c r="U380" s="153">
        <v>0</v>
      </c>
      <c r="V380" s="147">
        <v>10.6</v>
      </c>
      <c r="W380" s="154">
        <v>10.6</v>
      </c>
      <c r="X380" s="141"/>
    </row>
    <row r="381" spans="1:24" ht="42.75" customHeight="1">
      <c r="A381" s="133"/>
      <c r="B381" s="393" t="s">
        <v>683</v>
      </c>
      <c r="C381" s="393"/>
      <c r="D381" s="393"/>
      <c r="E381" s="393"/>
      <c r="F381" s="393"/>
      <c r="G381" s="394"/>
      <c r="H381" s="150">
        <v>1003</v>
      </c>
      <c r="I381" s="151">
        <v>5054800</v>
      </c>
      <c r="J381" s="152">
        <v>5</v>
      </c>
      <c r="K381" s="395"/>
      <c r="L381" s="395"/>
      <c r="M381" s="395"/>
      <c r="N381" s="147">
        <v>158920.3</v>
      </c>
      <c r="O381" s="153">
        <v>158920.3</v>
      </c>
      <c r="P381" s="148">
        <v>284152.6</v>
      </c>
      <c r="Q381" s="153">
        <v>284152.6</v>
      </c>
      <c r="R381" s="147">
        <v>147313.8</v>
      </c>
      <c r="S381" s="153">
        <v>147313.8</v>
      </c>
      <c r="T381" s="147">
        <v>139438.9</v>
      </c>
      <c r="U381" s="153">
        <v>139438.9</v>
      </c>
      <c r="V381" s="147">
        <v>729825.5</v>
      </c>
      <c r="W381" s="154">
        <v>729825.5</v>
      </c>
      <c r="X381" s="141"/>
    </row>
    <row r="382" spans="1:24" ht="53.25" customHeight="1">
      <c r="A382" s="133"/>
      <c r="B382" s="393" t="s">
        <v>684</v>
      </c>
      <c r="C382" s="393"/>
      <c r="D382" s="393"/>
      <c r="E382" s="393"/>
      <c r="F382" s="393"/>
      <c r="G382" s="394"/>
      <c r="H382" s="150">
        <v>1003</v>
      </c>
      <c r="I382" s="151">
        <v>5054801</v>
      </c>
      <c r="J382" s="152">
        <v>5</v>
      </c>
      <c r="K382" s="395"/>
      <c r="L382" s="395"/>
      <c r="M382" s="395"/>
      <c r="N382" s="147">
        <v>34819</v>
      </c>
      <c r="O382" s="153">
        <v>34819</v>
      </c>
      <c r="P382" s="148">
        <v>26492.5</v>
      </c>
      <c r="Q382" s="153">
        <v>26492.5</v>
      </c>
      <c r="R382" s="147">
        <v>32087.3</v>
      </c>
      <c r="S382" s="153">
        <v>32087.3</v>
      </c>
      <c r="T382" s="147">
        <v>31197.3</v>
      </c>
      <c r="U382" s="153">
        <v>31197.3</v>
      </c>
      <c r="V382" s="147">
        <v>124596.1</v>
      </c>
      <c r="W382" s="154">
        <v>124596.1</v>
      </c>
      <c r="X382" s="141"/>
    </row>
    <row r="383" spans="1:24" ht="42.75" customHeight="1">
      <c r="A383" s="133"/>
      <c r="B383" s="393" t="s">
        <v>685</v>
      </c>
      <c r="C383" s="393"/>
      <c r="D383" s="393"/>
      <c r="E383" s="393"/>
      <c r="F383" s="393"/>
      <c r="G383" s="394"/>
      <c r="H383" s="150">
        <v>1003</v>
      </c>
      <c r="I383" s="151">
        <v>5054802</v>
      </c>
      <c r="J383" s="152">
        <v>5</v>
      </c>
      <c r="K383" s="395"/>
      <c r="L383" s="395"/>
      <c r="M383" s="395"/>
      <c r="N383" s="147">
        <v>353.6</v>
      </c>
      <c r="O383" s="153">
        <v>353.6</v>
      </c>
      <c r="P383" s="148">
        <v>0</v>
      </c>
      <c r="Q383" s="153">
        <v>0</v>
      </c>
      <c r="R383" s="147">
        <v>1282.2</v>
      </c>
      <c r="S383" s="153">
        <v>1282.2</v>
      </c>
      <c r="T383" s="147">
        <v>788.1</v>
      </c>
      <c r="U383" s="153">
        <v>788.1</v>
      </c>
      <c r="V383" s="147">
        <v>2423.9</v>
      </c>
      <c r="W383" s="154">
        <v>2423.9</v>
      </c>
      <c r="X383" s="141"/>
    </row>
    <row r="384" spans="1:24" ht="42.75" customHeight="1">
      <c r="A384" s="133"/>
      <c r="B384" s="393" t="s">
        <v>686</v>
      </c>
      <c r="C384" s="393"/>
      <c r="D384" s="393"/>
      <c r="E384" s="393"/>
      <c r="F384" s="393"/>
      <c r="G384" s="394"/>
      <c r="H384" s="150">
        <v>1003</v>
      </c>
      <c r="I384" s="151">
        <v>5054803</v>
      </c>
      <c r="J384" s="152">
        <v>5</v>
      </c>
      <c r="K384" s="395"/>
      <c r="L384" s="395"/>
      <c r="M384" s="395"/>
      <c r="N384" s="147">
        <v>121151.3</v>
      </c>
      <c r="O384" s="153">
        <v>121151.3</v>
      </c>
      <c r="P384" s="148">
        <v>115303.8</v>
      </c>
      <c r="Q384" s="153">
        <v>115303.8</v>
      </c>
      <c r="R384" s="147">
        <v>113436.5</v>
      </c>
      <c r="S384" s="153">
        <v>113436.5</v>
      </c>
      <c r="T384" s="147">
        <v>106945.7</v>
      </c>
      <c r="U384" s="153">
        <v>106945.7</v>
      </c>
      <c r="V384" s="147">
        <v>456837.3</v>
      </c>
      <c r="W384" s="154">
        <v>456837.3</v>
      </c>
      <c r="X384" s="141"/>
    </row>
    <row r="385" spans="1:24" ht="53.25" customHeight="1">
      <c r="A385" s="133"/>
      <c r="B385" s="393" t="s">
        <v>687</v>
      </c>
      <c r="C385" s="393"/>
      <c r="D385" s="393"/>
      <c r="E385" s="393"/>
      <c r="F385" s="393"/>
      <c r="G385" s="394"/>
      <c r="H385" s="150">
        <v>1003</v>
      </c>
      <c r="I385" s="151">
        <v>5054804</v>
      </c>
      <c r="J385" s="152">
        <v>5</v>
      </c>
      <c r="K385" s="395"/>
      <c r="L385" s="395"/>
      <c r="M385" s="395"/>
      <c r="N385" s="147">
        <v>355.7</v>
      </c>
      <c r="O385" s="153">
        <v>355.7</v>
      </c>
      <c r="P385" s="148">
        <v>659.8</v>
      </c>
      <c r="Q385" s="153">
        <v>659.8</v>
      </c>
      <c r="R385" s="147">
        <v>507.8</v>
      </c>
      <c r="S385" s="153">
        <v>507.8</v>
      </c>
      <c r="T385" s="147">
        <v>507.8</v>
      </c>
      <c r="U385" s="153">
        <v>507.8</v>
      </c>
      <c r="V385" s="147">
        <v>2031</v>
      </c>
      <c r="W385" s="154">
        <v>2031</v>
      </c>
      <c r="X385" s="141"/>
    </row>
    <row r="386" spans="1:24" ht="53.25" customHeight="1">
      <c r="A386" s="133"/>
      <c r="B386" s="393" t="s">
        <v>688</v>
      </c>
      <c r="C386" s="393"/>
      <c r="D386" s="393"/>
      <c r="E386" s="393"/>
      <c r="F386" s="393"/>
      <c r="G386" s="394"/>
      <c r="H386" s="150">
        <v>1003</v>
      </c>
      <c r="I386" s="151">
        <v>5054805</v>
      </c>
      <c r="J386" s="152">
        <v>5</v>
      </c>
      <c r="K386" s="395"/>
      <c r="L386" s="395"/>
      <c r="M386" s="395"/>
      <c r="N386" s="147">
        <v>2240.7</v>
      </c>
      <c r="O386" s="153">
        <v>2240.7</v>
      </c>
      <c r="P386" s="148">
        <v>141696.5</v>
      </c>
      <c r="Q386" s="153">
        <v>141696.5</v>
      </c>
      <c r="R386" s="147">
        <v>0</v>
      </c>
      <c r="S386" s="153">
        <v>0</v>
      </c>
      <c r="T386" s="147">
        <v>0</v>
      </c>
      <c r="U386" s="153">
        <v>0</v>
      </c>
      <c r="V386" s="147">
        <v>143937.2</v>
      </c>
      <c r="W386" s="154">
        <v>143937.2</v>
      </c>
      <c r="X386" s="141"/>
    </row>
    <row r="387" spans="1:24" ht="42.75" customHeight="1">
      <c r="A387" s="133"/>
      <c r="B387" s="393" t="s">
        <v>689</v>
      </c>
      <c r="C387" s="393"/>
      <c r="D387" s="393"/>
      <c r="E387" s="393"/>
      <c r="F387" s="393"/>
      <c r="G387" s="394"/>
      <c r="H387" s="150">
        <v>1003</v>
      </c>
      <c r="I387" s="151">
        <v>5058600</v>
      </c>
      <c r="J387" s="152">
        <v>5</v>
      </c>
      <c r="K387" s="395"/>
      <c r="L387" s="395"/>
      <c r="M387" s="395"/>
      <c r="N387" s="147">
        <v>500</v>
      </c>
      <c r="O387" s="153">
        <v>500</v>
      </c>
      <c r="P387" s="148">
        <v>500</v>
      </c>
      <c r="Q387" s="153">
        <v>500</v>
      </c>
      <c r="R387" s="147">
        <v>500</v>
      </c>
      <c r="S387" s="153">
        <v>500</v>
      </c>
      <c r="T387" s="147">
        <v>500</v>
      </c>
      <c r="U387" s="153">
        <v>500</v>
      </c>
      <c r="V387" s="147">
        <v>2000</v>
      </c>
      <c r="W387" s="154">
        <v>2000</v>
      </c>
      <c r="X387" s="141"/>
    </row>
    <row r="388" spans="1:24" ht="42.75" customHeight="1">
      <c r="A388" s="133"/>
      <c r="B388" s="393" t="s">
        <v>689</v>
      </c>
      <c r="C388" s="393"/>
      <c r="D388" s="393"/>
      <c r="E388" s="393"/>
      <c r="F388" s="393"/>
      <c r="G388" s="394"/>
      <c r="H388" s="150">
        <v>1003</v>
      </c>
      <c r="I388" s="151">
        <v>5058601</v>
      </c>
      <c r="J388" s="152">
        <v>5</v>
      </c>
      <c r="K388" s="395"/>
      <c r="L388" s="395"/>
      <c r="M388" s="395"/>
      <c r="N388" s="147">
        <v>500</v>
      </c>
      <c r="O388" s="153">
        <v>500</v>
      </c>
      <c r="P388" s="148">
        <v>500</v>
      </c>
      <c r="Q388" s="153">
        <v>500</v>
      </c>
      <c r="R388" s="147">
        <v>500</v>
      </c>
      <c r="S388" s="153">
        <v>500</v>
      </c>
      <c r="T388" s="147">
        <v>500</v>
      </c>
      <c r="U388" s="153">
        <v>500</v>
      </c>
      <c r="V388" s="147">
        <v>2000</v>
      </c>
      <c r="W388" s="154">
        <v>2000</v>
      </c>
      <c r="X388" s="141"/>
    </row>
    <row r="389" spans="1:24" ht="21.75" customHeight="1">
      <c r="A389" s="133"/>
      <c r="B389" s="393" t="s">
        <v>476</v>
      </c>
      <c r="C389" s="393"/>
      <c r="D389" s="393"/>
      <c r="E389" s="393"/>
      <c r="F389" s="393"/>
      <c r="G389" s="394"/>
      <c r="H389" s="150">
        <v>1003</v>
      </c>
      <c r="I389" s="151">
        <v>7950000</v>
      </c>
      <c r="J389" s="152">
        <v>500</v>
      </c>
      <c r="K389" s="395"/>
      <c r="L389" s="395"/>
      <c r="M389" s="395"/>
      <c r="N389" s="147">
        <v>0</v>
      </c>
      <c r="O389" s="153">
        <v>0</v>
      </c>
      <c r="P389" s="148">
        <v>0</v>
      </c>
      <c r="Q389" s="153">
        <v>0</v>
      </c>
      <c r="R389" s="147">
        <v>1304.1</v>
      </c>
      <c r="S389" s="153">
        <v>1304.1</v>
      </c>
      <c r="T389" s="147">
        <v>1304.1</v>
      </c>
      <c r="U389" s="153">
        <v>1304.1</v>
      </c>
      <c r="V389" s="147">
        <v>2608.2</v>
      </c>
      <c r="W389" s="154">
        <v>2608.2</v>
      </c>
      <c r="X389" s="141"/>
    </row>
    <row r="390" spans="1:24" ht="60" customHeight="1">
      <c r="A390" s="133"/>
      <c r="B390" s="393" t="s">
        <v>690</v>
      </c>
      <c r="C390" s="393"/>
      <c r="D390" s="393"/>
      <c r="E390" s="393"/>
      <c r="F390" s="393"/>
      <c r="G390" s="394"/>
      <c r="H390" s="150">
        <v>1003</v>
      </c>
      <c r="I390" s="151">
        <v>7950023</v>
      </c>
      <c r="J390" s="152">
        <v>500</v>
      </c>
      <c r="K390" s="395"/>
      <c r="L390" s="395"/>
      <c r="M390" s="395"/>
      <c r="N390" s="147">
        <v>0</v>
      </c>
      <c r="O390" s="153">
        <v>0</v>
      </c>
      <c r="P390" s="148">
        <v>0</v>
      </c>
      <c r="Q390" s="153">
        <v>0</v>
      </c>
      <c r="R390" s="147">
        <v>1304.1</v>
      </c>
      <c r="S390" s="153">
        <v>1304.1</v>
      </c>
      <c r="T390" s="147">
        <v>1304.1</v>
      </c>
      <c r="U390" s="153">
        <v>1304.1</v>
      </c>
      <c r="V390" s="147">
        <v>2608.2</v>
      </c>
      <c r="W390" s="154">
        <v>2608.2</v>
      </c>
      <c r="X390" s="141"/>
    </row>
    <row r="391" spans="1:24" ht="19.5" customHeight="1">
      <c r="A391" s="133"/>
      <c r="B391" s="401" t="s">
        <v>691</v>
      </c>
      <c r="C391" s="401"/>
      <c r="D391" s="401"/>
      <c r="E391" s="401"/>
      <c r="F391" s="401"/>
      <c r="G391" s="402"/>
      <c r="H391" s="142">
        <v>1004</v>
      </c>
      <c r="I391" s="143">
        <v>0</v>
      </c>
      <c r="J391" s="144">
        <v>0</v>
      </c>
      <c r="K391" s="392"/>
      <c r="L391" s="392"/>
      <c r="M391" s="392"/>
      <c r="N391" s="147">
        <v>25864.5</v>
      </c>
      <c r="O391" s="145">
        <v>25864.5</v>
      </c>
      <c r="P391" s="148">
        <v>11695.9</v>
      </c>
      <c r="Q391" s="145">
        <v>11695.9</v>
      </c>
      <c r="R391" s="147">
        <v>11833</v>
      </c>
      <c r="S391" s="145">
        <v>11833</v>
      </c>
      <c r="T391" s="147">
        <v>4779</v>
      </c>
      <c r="U391" s="145">
        <v>4779</v>
      </c>
      <c r="V391" s="147">
        <v>54172.3</v>
      </c>
      <c r="W391" s="149">
        <v>54172.3</v>
      </c>
      <c r="X391" s="141"/>
    </row>
    <row r="392" spans="1:24" ht="19.5" customHeight="1">
      <c r="A392" s="133"/>
      <c r="B392" s="393" t="s">
        <v>674</v>
      </c>
      <c r="C392" s="393"/>
      <c r="D392" s="393"/>
      <c r="E392" s="393"/>
      <c r="F392" s="393"/>
      <c r="G392" s="394"/>
      <c r="H392" s="150">
        <v>1004</v>
      </c>
      <c r="I392" s="151">
        <v>5050000</v>
      </c>
      <c r="J392" s="152">
        <v>5</v>
      </c>
      <c r="K392" s="395"/>
      <c r="L392" s="395"/>
      <c r="M392" s="395"/>
      <c r="N392" s="147">
        <v>140</v>
      </c>
      <c r="O392" s="153">
        <v>140</v>
      </c>
      <c r="P392" s="148">
        <v>135</v>
      </c>
      <c r="Q392" s="153">
        <v>135</v>
      </c>
      <c r="R392" s="147">
        <v>-4.6</v>
      </c>
      <c r="S392" s="153">
        <v>-4.6</v>
      </c>
      <c r="T392" s="147">
        <v>0</v>
      </c>
      <c r="U392" s="153">
        <v>0</v>
      </c>
      <c r="V392" s="147">
        <v>270.3</v>
      </c>
      <c r="W392" s="154">
        <v>270.3</v>
      </c>
      <c r="X392" s="141"/>
    </row>
    <row r="393" spans="1:24" ht="42.75" customHeight="1">
      <c r="A393" s="133"/>
      <c r="B393" s="393" t="s">
        <v>692</v>
      </c>
      <c r="C393" s="393"/>
      <c r="D393" s="393"/>
      <c r="E393" s="393"/>
      <c r="F393" s="393"/>
      <c r="G393" s="394"/>
      <c r="H393" s="150">
        <v>1004</v>
      </c>
      <c r="I393" s="151">
        <v>5050500</v>
      </c>
      <c r="J393" s="152">
        <v>5</v>
      </c>
      <c r="K393" s="395"/>
      <c r="L393" s="395"/>
      <c r="M393" s="395"/>
      <c r="N393" s="147">
        <v>140</v>
      </c>
      <c r="O393" s="153">
        <v>140</v>
      </c>
      <c r="P393" s="148">
        <v>135</v>
      </c>
      <c r="Q393" s="153">
        <v>135</v>
      </c>
      <c r="R393" s="147">
        <v>-4.6</v>
      </c>
      <c r="S393" s="153">
        <v>-4.6</v>
      </c>
      <c r="T393" s="147">
        <v>0</v>
      </c>
      <c r="U393" s="153">
        <v>0</v>
      </c>
      <c r="V393" s="147">
        <v>270.3</v>
      </c>
      <c r="W393" s="154">
        <v>270.3</v>
      </c>
      <c r="X393" s="141"/>
    </row>
    <row r="394" spans="1:24" ht="63.75" customHeight="1">
      <c r="A394" s="133"/>
      <c r="B394" s="393" t="s">
        <v>693</v>
      </c>
      <c r="C394" s="393"/>
      <c r="D394" s="393"/>
      <c r="E394" s="393"/>
      <c r="F394" s="393"/>
      <c r="G394" s="394"/>
      <c r="H394" s="150">
        <v>1004</v>
      </c>
      <c r="I394" s="151">
        <v>5050502</v>
      </c>
      <c r="J394" s="152">
        <v>5</v>
      </c>
      <c r="K394" s="395"/>
      <c r="L394" s="395"/>
      <c r="M394" s="395"/>
      <c r="N394" s="147">
        <v>140</v>
      </c>
      <c r="O394" s="153">
        <v>140</v>
      </c>
      <c r="P394" s="148">
        <v>135</v>
      </c>
      <c r="Q394" s="153">
        <v>135</v>
      </c>
      <c r="R394" s="147">
        <v>-4.6</v>
      </c>
      <c r="S394" s="153">
        <v>-4.6</v>
      </c>
      <c r="T394" s="147">
        <v>0</v>
      </c>
      <c r="U394" s="153">
        <v>0</v>
      </c>
      <c r="V394" s="147">
        <v>270.3</v>
      </c>
      <c r="W394" s="154">
        <v>270.3</v>
      </c>
      <c r="X394" s="141"/>
    </row>
    <row r="395" spans="1:24" ht="21.75" customHeight="1">
      <c r="A395" s="133"/>
      <c r="B395" s="393" t="s">
        <v>585</v>
      </c>
      <c r="C395" s="393"/>
      <c r="D395" s="393"/>
      <c r="E395" s="393"/>
      <c r="F395" s="393"/>
      <c r="G395" s="394"/>
      <c r="H395" s="150">
        <v>1004</v>
      </c>
      <c r="I395" s="151">
        <v>5200000</v>
      </c>
      <c r="J395" s="152">
        <v>0</v>
      </c>
      <c r="K395" s="395"/>
      <c r="L395" s="395"/>
      <c r="M395" s="395"/>
      <c r="N395" s="147">
        <v>25724.5</v>
      </c>
      <c r="O395" s="153">
        <v>25724.5</v>
      </c>
      <c r="P395" s="148">
        <v>11560.9</v>
      </c>
      <c r="Q395" s="153">
        <v>11560.9</v>
      </c>
      <c r="R395" s="147">
        <v>11837.6</v>
      </c>
      <c r="S395" s="153">
        <v>11837.6</v>
      </c>
      <c r="T395" s="147">
        <v>4779</v>
      </c>
      <c r="U395" s="153">
        <v>4779</v>
      </c>
      <c r="V395" s="147">
        <v>53902</v>
      </c>
      <c r="W395" s="154">
        <v>53902</v>
      </c>
      <c r="X395" s="141"/>
    </row>
    <row r="396" spans="1:24" ht="86.25" customHeight="1">
      <c r="A396" s="133"/>
      <c r="B396" s="393" t="s">
        <v>694</v>
      </c>
      <c r="C396" s="393"/>
      <c r="D396" s="393"/>
      <c r="E396" s="393"/>
      <c r="F396" s="393"/>
      <c r="G396" s="394"/>
      <c r="H396" s="150">
        <v>1004</v>
      </c>
      <c r="I396" s="151">
        <v>5201000</v>
      </c>
      <c r="J396" s="152">
        <v>5</v>
      </c>
      <c r="K396" s="395"/>
      <c r="L396" s="395"/>
      <c r="M396" s="395"/>
      <c r="N396" s="147">
        <v>15596.4</v>
      </c>
      <c r="O396" s="153">
        <v>15596.4</v>
      </c>
      <c r="P396" s="148">
        <v>2841</v>
      </c>
      <c r="Q396" s="153">
        <v>2841</v>
      </c>
      <c r="R396" s="147">
        <v>6011.6</v>
      </c>
      <c r="S396" s="153">
        <v>6011.6</v>
      </c>
      <c r="T396" s="147">
        <v>155</v>
      </c>
      <c r="U396" s="153">
        <v>155</v>
      </c>
      <c r="V396" s="147">
        <v>24604</v>
      </c>
      <c r="W396" s="154">
        <v>24604</v>
      </c>
      <c r="X396" s="141"/>
    </row>
    <row r="397" spans="1:24" ht="53.25" customHeight="1">
      <c r="A397" s="133"/>
      <c r="B397" s="393" t="s">
        <v>695</v>
      </c>
      <c r="C397" s="393"/>
      <c r="D397" s="393"/>
      <c r="E397" s="393"/>
      <c r="F397" s="393"/>
      <c r="G397" s="394"/>
      <c r="H397" s="150">
        <v>1004</v>
      </c>
      <c r="I397" s="151">
        <v>5201004</v>
      </c>
      <c r="J397" s="152">
        <v>5</v>
      </c>
      <c r="K397" s="395"/>
      <c r="L397" s="395"/>
      <c r="M397" s="395"/>
      <c r="N397" s="147">
        <v>15238.4</v>
      </c>
      <c r="O397" s="153">
        <v>15238.4</v>
      </c>
      <c r="P397" s="148">
        <v>2841</v>
      </c>
      <c r="Q397" s="153">
        <v>2841</v>
      </c>
      <c r="R397" s="147">
        <v>5957.6</v>
      </c>
      <c r="S397" s="153">
        <v>5957.6</v>
      </c>
      <c r="T397" s="147">
        <v>36</v>
      </c>
      <c r="U397" s="153">
        <v>36</v>
      </c>
      <c r="V397" s="147">
        <v>24073</v>
      </c>
      <c r="W397" s="154">
        <v>24073</v>
      </c>
      <c r="X397" s="141"/>
    </row>
    <row r="398" spans="1:24" ht="49.5" customHeight="1">
      <c r="A398" s="133"/>
      <c r="B398" s="393" t="s">
        <v>696</v>
      </c>
      <c r="C398" s="393"/>
      <c r="D398" s="393"/>
      <c r="E398" s="393"/>
      <c r="F398" s="393"/>
      <c r="G398" s="394"/>
      <c r="H398" s="150">
        <v>1004</v>
      </c>
      <c r="I398" s="151">
        <v>5201005</v>
      </c>
      <c r="J398" s="152">
        <v>5</v>
      </c>
      <c r="K398" s="395"/>
      <c r="L398" s="395"/>
      <c r="M398" s="395"/>
      <c r="N398" s="147">
        <v>358</v>
      </c>
      <c r="O398" s="153">
        <v>358</v>
      </c>
      <c r="P398" s="148">
        <v>0</v>
      </c>
      <c r="Q398" s="153">
        <v>0</v>
      </c>
      <c r="R398" s="147">
        <v>54</v>
      </c>
      <c r="S398" s="153">
        <v>54</v>
      </c>
      <c r="T398" s="147">
        <v>119</v>
      </c>
      <c r="U398" s="153">
        <v>119</v>
      </c>
      <c r="V398" s="147">
        <v>531</v>
      </c>
      <c r="W398" s="154">
        <v>531</v>
      </c>
      <c r="X398" s="141"/>
    </row>
    <row r="399" spans="1:24" ht="42.75" customHeight="1">
      <c r="A399" s="133"/>
      <c r="B399" s="393" t="s">
        <v>697</v>
      </c>
      <c r="C399" s="393"/>
      <c r="D399" s="393"/>
      <c r="E399" s="393"/>
      <c r="F399" s="393"/>
      <c r="G399" s="394"/>
      <c r="H399" s="150">
        <v>1004</v>
      </c>
      <c r="I399" s="151">
        <v>5201300</v>
      </c>
      <c r="J399" s="152">
        <v>0</v>
      </c>
      <c r="K399" s="395"/>
      <c r="L399" s="395"/>
      <c r="M399" s="395"/>
      <c r="N399" s="147">
        <v>10128.1</v>
      </c>
      <c r="O399" s="153">
        <v>10128.1</v>
      </c>
      <c r="P399" s="148">
        <v>8719.9</v>
      </c>
      <c r="Q399" s="153">
        <v>8719.9</v>
      </c>
      <c r="R399" s="147">
        <v>5826</v>
      </c>
      <c r="S399" s="153">
        <v>5826</v>
      </c>
      <c r="T399" s="147">
        <v>4624</v>
      </c>
      <c r="U399" s="153">
        <v>4624</v>
      </c>
      <c r="V399" s="147">
        <v>29298</v>
      </c>
      <c r="W399" s="154">
        <v>29298</v>
      </c>
      <c r="X399" s="141"/>
    </row>
    <row r="400" spans="1:24" ht="32.25" customHeight="1">
      <c r="A400" s="133"/>
      <c r="B400" s="393" t="s">
        <v>698</v>
      </c>
      <c r="C400" s="393"/>
      <c r="D400" s="393"/>
      <c r="E400" s="393"/>
      <c r="F400" s="393"/>
      <c r="G400" s="394"/>
      <c r="H400" s="150">
        <v>1004</v>
      </c>
      <c r="I400" s="151">
        <v>5201312</v>
      </c>
      <c r="J400" s="152">
        <v>0</v>
      </c>
      <c r="K400" s="395"/>
      <c r="L400" s="395"/>
      <c r="M400" s="395"/>
      <c r="N400" s="147">
        <v>734</v>
      </c>
      <c r="O400" s="153">
        <v>734</v>
      </c>
      <c r="P400" s="148">
        <v>504</v>
      </c>
      <c r="Q400" s="153">
        <v>504</v>
      </c>
      <c r="R400" s="147">
        <v>1010</v>
      </c>
      <c r="S400" s="153">
        <v>1010</v>
      </c>
      <c r="T400" s="147">
        <v>757</v>
      </c>
      <c r="U400" s="153">
        <v>757</v>
      </c>
      <c r="V400" s="147">
        <v>3005</v>
      </c>
      <c r="W400" s="154">
        <v>3005</v>
      </c>
      <c r="X400" s="141"/>
    </row>
    <row r="401" spans="1:24" ht="42.75" customHeight="1">
      <c r="A401" s="133"/>
      <c r="B401" s="393" t="s">
        <v>699</v>
      </c>
      <c r="C401" s="393"/>
      <c r="D401" s="393"/>
      <c r="E401" s="393"/>
      <c r="F401" s="393"/>
      <c r="G401" s="394"/>
      <c r="H401" s="150">
        <v>1004</v>
      </c>
      <c r="I401" s="151">
        <v>5201320</v>
      </c>
      <c r="J401" s="152">
        <v>5</v>
      </c>
      <c r="K401" s="395"/>
      <c r="L401" s="395"/>
      <c r="M401" s="395"/>
      <c r="N401" s="147">
        <v>9394.1</v>
      </c>
      <c r="O401" s="153">
        <v>9394.1</v>
      </c>
      <c r="P401" s="148">
        <v>8215.9</v>
      </c>
      <c r="Q401" s="153">
        <v>8215.9</v>
      </c>
      <c r="R401" s="147">
        <v>4816</v>
      </c>
      <c r="S401" s="153">
        <v>4816</v>
      </c>
      <c r="T401" s="147">
        <v>3867</v>
      </c>
      <c r="U401" s="153">
        <v>3867</v>
      </c>
      <c r="V401" s="147">
        <v>26293</v>
      </c>
      <c r="W401" s="154">
        <v>26293</v>
      </c>
      <c r="X401" s="141"/>
    </row>
    <row r="402" spans="1:24" ht="20.25" customHeight="1">
      <c r="A402" s="133"/>
      <c r="B402" s="401" t="s">
        <v>700</v>
      </c>
      <c r="C402" s="401"/>
      <c r="D402" s="401"/>
      <c r="E402" s="401"/>
      <c r="F402" s="401"/>
      <c r="G402" s="402"/>
      <c r="H402" s="142">
        <v>1006</v>
      </c>
      <c r="I402" s="143">
        <v>0</v>
      </c>
      <c r="J402" s="144">
        <v>0</v>
      </c>
      <c r="K402" s="392"/>
      <c r="L402" s="392"/>
      <c r="M402" s="392"/>
      <c r="N402" s="147">
        <v>13616.3</v>
      </c>
      <c r="O402" s="145">
        <v>13616.3</v>
      </c>
      <c r="P402" s="148">
        <v>12237.6</v>
      </c>
      <c r="Q402" s="145">
        <v>12237.6</v>
      </c>
      <c r="R402" s="147">
        <v>16295.9</v>
      </c>
      <c r="S402" s="145">
        <v>16295.9</v>
      </c>
      <c r="T402" s="147">
        <v>10298.1</v>
      </c>
      <c r="U402" s="145">
        <v>10298.1</v>
      </c>
      <c r="V402" s="147">
        <v>52448</v>
      </c>
      <c r="W402" s="149">
        <v>52448</v>
      </c>
      <c r="X402" s="141"/>
    </row>
    <row r="403" spans="1:24" ht="21.75" customHeight="1">
      <c r="A403" s="133"/>
      <c r="B403" s="393" t="s">
        <v>399</v>
      </c>
      <c r="C403" s="393"/>
      <c r="D403" s="393"/>
      <c r="E403" s="393"/>
      <c r="F403" s="393"/>
      <c r="G403" s="394"/>
      <c r="H403" s="150">
        <v>1006</v>
      </c>
      <c r="I403" s="151">
        <v>20000</v>
      </c>
      <c r="J403" s="152">
        <v>500</v>
      </c>
      <c r="K403" s="395"/>
      <c r="L403" s="395"/>
      <c r="M403" s="395"/>
      <c r="N403" s="147">
        <v>6248.2</v>
      </c>
      <c r="O403" s="153">
        <v>6248.2</v>
      </c>
      <c r="P403" s="148">
        <v>6129.8</v>
      </c>
      <c r="Q403" s="153">
        <v>6129.8</v>
      </c>
      <c r="R403" s="147">
        <v>5029.1</v>
      </c>
      <c r="S403" s="153">
        <v>5029.1</v>
      </c>
      <c r="T403" s="147">
        <v>5740.6</v>
      </c>
      <c r="U403" s="153">
        <v>5740.6</v>
      </c>
      <c r="V403" s="147">
        <v>23147.8</v>
      </c>
      <c r="W403" s="154">
        <v>23147.8</v>
      </c>
      <c r="X403" s="141"/>
    </row>
    <row r="404" spans="1:24" ht="19.5" customHeight="1">
      <c r="A404" s="133"/>
      <c r="B404" s="393" t="s">
        <v>403</v>
      </c>
      <c r="C404" s="393"/>
      <c r="D404" s="393"/>
      <c r="E404" s="393"/>
      <c r="F404" s="393"/>
      <c r="G404" s="394"/>
      <c r="H404" s="150">
        <v>1006</v>
      </c>
      <c r="I404" s="151">
        <v>20400</v>
      </c>
      <c r="J404" s="152">
        <v>500</v>
      </c>
      <c r="K404" s="395"/>
      <c r="L404" s="395"/>
      <c r="M404" s="395"/>
      <c r="N404" s="147">
        <v>6248.2</v>
      </c>
      <c r="O404" s="153">
        <v>6248.2</v>
      </c>
      <c r="P404" s="148">
        <v>6129.8</v>
      </c>
      <c r="Q404" s="153">
        <v>6129.8</v>
      </c>
      <c r="R404" s="147">
        <v>5029.1</v>
      </c>
      <c r="S404" s="153">
        <v>5029.1</v>
      </c>
      <c r="T404" s="147">
        <v>5740.6</v>
      </c>
      <c r="U404" s="153">
        <v>5740.6</v>
      </c>
      <c r="V404" s="147">
        <v>23147.8</v>
      </c>
      <c r="W404" s="154">
        <v>23147.8</v>
      </c>
      <c r="X404" s="141"/>
    </row>
    <row r="405" spans="1:24" ht="42.75" customHeight="1">
      <c r="A405" s="133"/>
      <c r="B405" s="393" t="s">
        <v>701</v>
      </c>
      <c r="C405" s="393"/>
      <c r="D405" s="393"/>
      <c r="E405" s="393"/>
      <c r="F405" s="393"/>
      <c r="G405" s="394"/>
      <c r="H405" s="150">
        <v>1006</v>
      </c>
      <c r="I405" s="151">
        <v>20411</v>
      </c>
      <c r="J405" s="152">
        <v>500</v>
      </c>
      <c r="K405" s="395"/>
      <c r="L405" s="395"/>
      <c r="M405" s="395"/>
      <c r="N405" s="147">
        <v>742.2</v>
      </c>
      <c r="O405" s="153">
        <v>742.2</v>
      </c>
      <c r="P405" s="148">
        <v>633.8</v>
      </c>
      <c r="Q405" s="153">
        <v>633.8</v>
      </c>
      <c r="R405" s="147">
        <v>-472.2</v>
      </c>
      <c r="S405" s="153">
        <v>-472.2</v>
      </c>
      <c r="T405" s="147">
        <v>244.7</v>
      </c>
      <c r="U405" s="153">
        <v>244.7</v>
      </c>
      <c r="V405" s="147">
        <v>1148.5</v>
      </c>
      <c r="W405" s="154">
        <v>1148.5</v>
      </c>
      <c r="X405" s="141"/>
    </row>
    <row r="406" spans="1:24" ht="42.75" customHeight="1">
      <c r="A406" s="133"/>
      <c r="B406" s="393" t="s">
        <v>702</v>
      </c>
      <c r="C406" s="393"/>
      <c r="D406" s="393"/>
      <c r="E406" s="393"/>
      <c r="F406" s="393"/>
      <c r="G406" s="394"/>
      <c r="H406" s="150">
        <v>1006</v>
      </c>
      <c r="I406" s="151">
        <v>20412</v>
      </c>
      <c r="J406" s="152">
        <v>500</v>
      </c>
      <c r="K406" s="395"/>
      <c r="L406" s="395"/>
      <c r="M406" s="395"/>
      <c r="N406" s="147">
        <v>3895.3</v>
      </c>
      <c r="O406" s="153">
        <v>3895.3</v>
      </c>
      <c r="P406" s="148">
        <v>3895.3</v>
      </c>
      <c r="Q406" s="153">
        <v>3895.3</v>
      </c>
      <c r="R406" s="147">
        <v>3895.3</v>
      </c>
      <c r="S406" s="153">
        <v>3895.3</v>
      </c>
      <c r="T406" s="147">
        <v>3895.2</v>
      </c>
      <c r="U406" s="153">
        <v>3895.2</v>
      </c>
      <c r="V406" s="147">
        <v>15581</v>
      </c>
      <c r="W406" s="154">
        <v>15581</v>
      </c>
      <c r="X406" s="141"/>
    </row>
    <row r="407" spans="1:24" ht="42.75" customHeight="1">
      <c r="A407" s="133"/>
      <c r="B407" s="393" t="s">
        <v>703</v>
      </c>
      <c r="C407" s="393"/>
      <c r="D407" s="393"/>
      <c r="E407" s="393"/>
      <c r="F407" s="393"/>
      <c r="G407" s="394"/>
      <c r="H407" s="150">
        <v>1006</v>
      </c>
      <c r="I407" s="151">
        <v>20422</v>
      </c>
      <c r="J407" s="152">
        <v>500</v>
      </c>
      <c r="K407" s="395"/>
      <c r="L407" s="395"/>
      <c r="M407" s="395"/>
      <c r="N407" s="147">
        <v>410</v>
      </c>
      <c r="O407" s="153">
        <v>410</v>
      </c>
      <c r="P407" s="148">
        <v>400</v>
      </c>
      <c r="Q407" s="153">
        <v>400</v>
      </c>
      <c r="R407" s="147">
        <v>405.3</v>
      </c>
      <c r="S407" s="153">
        <v>405.3</v>
      </c>
      <c r="T407" s="147">
        <v>400</v>
      </c>
      <c r="U407" s="153">
        <v>400</v>
      </c>
      <c r="V407" s="147">
        <v>1615.3</v>
      </c>
      <c r="W407" s="154">
        <v>1615.3</v>
      </c>
      <c r="X407" s="141"/>
    </row>
    <row r="408" spans="1:24" ht="66" customHeight="1">
      <c r="A408" s="133"/>
      <c r="B408" s="393" t="s">
        <v>704</v>
      </c>
      <c r="C408" s="393"/>
      <c r="D408" s="393"/>
      <c r="E408" s="393"/>
      <c r="F408" s="393"/>
      <c r="G408" s="394"/>
      <c r="H408" s="150">
        <v>1006</v>
      </c>
      <c r="I408" s="151">
        <v>20423</v>
      </c>
      <c r="J408" s="152">
        <v>500</v>
      </c>
      <c r="K408" s="395"/>
      <c r="L408" s="395"/>
      <c r="M408" s="395"/>
      <c r="N408" s="147">
        <v>1200.7</v>
      </c>
      <c r="O408" s="153">
        <v>1200.7</v>
      </c>
      <c r="P408" s="148">
        <v>1200.7</v>
      </c>
      <c r="Q408" s="153">
        <v>1200.7</v>
      </c>
      <c r="R408" s="147">
        <v>1200.7</v>
      </c>
      <c r="S408" s="153">
        <v>1200.7</v>
      </c>
      <c r="T408" s="147">
        <v>1200.7</v>
      </c>
      <c r="U408" s="153">
        <v>1200.7</v>
      </c>
      <c r="V408" s="147">
        <v>4803</v>
      </c>
      <c r="W408" s="154">
        <v>4803</v>
      </c>
      <c r="X408" s="141"/>
    </row>
    <row r="409" spans="1:24" ht="32.25" customHeight="1">
      <c r="A409" s="133"/>
      <c r="B409" s="393" t="s">
        <v>705</v>
      </c>
      <c r="C409" s="393"/>
      <c r="D409" s="393"/>
      <c r="E409" s="393"/>
      <c r="F409" s="393"/>
      <c r="G409" s="394"/>
      <c r="H409" s="150">
        <v>1006</v>
      </c>
      <c r="I409" s="151">
        <v>5140000</v>
      </c>
      <c r="J409" s="152">
        <v>0</v>
      </c>
      <c r="K409" s="395"/>
      <c r="L409" s="395"/>
      <c r="M409" s="395"/>
      <c r="N409" s="147">
        <v>379.5</v>
      </c>
      <c r="O409" s="153">
        <v>379.5</v>
      </c>
      <c r="P409" s="148">
        <v>379.5</v>
      </c>
      <c r="Q409" s="153">
        <v>379.5</v>
      </c>
      <c r="R409" s="147">
        <v>379.5</v>
      </c>
      <c r="S409" s="153">
        <v>379.5</v>
      </c>
      <c r="T409" s="147">
        <v>379.5</v>
      </c>
      <c r="U409" s="153">
        <v>379.5</v>
      </c>
      <c r="V409" s="147">
        <v>1517.9</v>
      </c>
      <c r="W409" s="154">
        <v>1517.9</v>
      </c>
      <c r="X409" s="141"/>
    </row>
    <row r="410" spans="1:24" ht="42.75" customHeight="1">
      <c r="A410" s="133"/>
      <c r="B410" s="393" t="s">
        <v>706</v>
      </c>
      <c r="C410" s="393"/>
      <c r="D410" s="393"/>
      <c r="E410" s="393"/>
      <c r="F410" s="393"/>
      <c r="G410" s="394"/>
      <c r="H410" s="150">
        <v>1006</v>
      </c>
      <c r="I410" s="151">
        <v>5140500</v>
      </c>
      <c r="J410" s="152">
        <v>19</v>
      </c>
      <c r="K410" s="395"/>
      <c r="L410" s="395"/>
      <c r="M410" s="395"/>
      <c r="N410" s="147">
        <v>379.5</v>
      </c>
      <c r="O410" s="153">
        <v>379.5</v>
      </c>
      <c r="P410" s="148">
        <v>379.5</v>
      </c>
      <c r="Q410" s="153">
        <v>379.5</v>
      </c>
      <c r="R410" s="147">
        <v>379.5</v>
      </c>
      <c r="S410" s="153">
        <v>379.5</v>
      </c>
      <c r="T410" s="147">
        <v>379.5</v>
      </c>
      <c r="U410" s="153">
        <v>379.5</v>
      </c>
      <c r="V410" s="147">
        <v>1517.9</v>
      </c>
      <c r="W410" s="154">
        <v>1517.9</v>
      </c>
      <c r="X410" s="141"/>
    </row>
    <row r="411" spans="1:24" ht="74.25" customHeight="1">
      <c r="A411" s="133"/>
      <c r="B411" s="393" t="s">
        <v>707</v>
      </c>
      <c r="C411" s="393"/>
      <c r="D411" s="393"/>
      <c r="E411" s="393"/>
      <c r="F411" s="393"/>
      <c r="G411" s="394"/>
      <c r="H411" s="150">
        <v>1006</v>
      </c>
      <c r="I411" s="151">
        <v>5140501</v>
      </c>
      <c r="J411" s="152">
        <v>19</v>
      </c>
      <c r="K411" s="395"/>
      <c r="L411" s="395"/>
      <c r="M411" s="395"/>
      <c r="N411" s="147">
        <v>379.5</v>
      </c>
      <c r="O411" s="153">
        <v>379.5</v>
      </c>
      <c r="P411" s="148">
        <v>379.5</v>
      </c>
      <c r="Q411" s="153">
        <v>379.5</v>
      </c>
      <c r="R411" s="147">
        <v>379.5</v>
      </c>
      <c r="S411" s="153">
        <v>379.5</v>
      </c>
      <c r="T411" s="147">
        <v>379.5</v>
      </c>
      <c r="U411" s="153">
        <v>379.5</v>
      </c>
      <c r="V411" s="147">
        <v>1517.9</v>
      </c>
      <c r="W411" s="154">
        <v>1517.9</v>
      </c>
      <c r="X411" s="141"/>
    </row>
    <row r="412" spans="1:24" ht="21.75" customHeight="1">
      <c r="A412" s="133"/>
      <c r="B412" s="393" t="s">
        <v>476</v>
      </c>
      <c r="C412" s="393"/>
      <c r="D412" s="393"/>
      <c r="E412" s="393"/>
      <c r="F412" s="393"/>
      <c r="G412" s="394"/>
      <c r="H412" s="150">
        <v>1006</v>
      </c>
      <c r="I412" s="151">
        <v>7950000</v>
      </c>
      <c r="J412" s="152">
        <v>500</v>
      </c>
      <c r="K412" s="395"/>
      <c r="L412" s="395"/>
      <c r="M412" s="395"/>
      <c r="N412" s="147">
        <v>6988.6</v>
      </c>
      <c r="O412" s="153">
        <v>6988.6</v>
      </c>
      <c r="P412" s="148">
        <v>5728.3</v>
      </c>
      <c r="Q412" s="153">
        <v>5728.3</v>
      </c>
      <c r="R412" s="147">
        <v>10887.3</v>
      </c>
      <c r="S412" s="153">
        <v>10887.3</v>
      </c>
      <c r="T412" s="147">
        <v>4178</v>
      </c>
      <c r="U412" s="153">
        <v>4178</v>
      </c>
      <c r="V412" s="147">
        <v>27782.3</v>
      </c>
      <c r="W412" s="154">
        <v>27782.3</v>
      </c>
      <c r="X412" s="141"/>
    </row>
    <row r="413" spans="1:24" ht="42.75" customHeight="1">
      <c r="A413" s="133"/>
      <c r="B413" s="393" t="s">
        <v>477</v>
      </c>
      <c r="C413" s="393"/>
      <c r="D413" s="393"/>
      <c r="E413" s="393"/>
      <c r="F413" s="393"/>
      <c r="G413" s="394"/>
      <c r="H413" s="150">
        <v>1006</v>
      </c>
      <c r="I413" s="151">
        <v>7950001</v>
      </c>
      <c r="J413" s="152">
        <v>500</v>
      </c>
      <c r="K413" s="395"/>
      <c r="L413" s="395"/>
      <c r="M413" s="395"/>
      <c r="N413" s="147">
        <v>1250</v>
      </c>
      <c r="O413" s="153">
        <v>1250</v>
      </c>
      <c r="P413" s="148">
        <v>750</v>
      </c>
      <c r="Q413" s="153">
        <v>750</v>
      </c>
      <c r="R413" s="147">
        <v>2000</v>
      </c>
      <c r="S413" s="153">
        <v>2000</v>
      </c>
      <c r="T413" s="147">
        <v>0</v>
      </c>
      <c r="U413" s="153">
        <v>0</v>
      </c>
      <c r="V413" s="147">
        <v>4000</v>
      </c>
      <c r="W413" s="154">
        <v>4000</v>
      </c>
      <c r="X413" s="141"/>
    </row>
    <row r="414" spans="1:24" ht="53.25" customHeight="1">
      <c r="A414" s="133"/>
      <c r="B414" s="393" t="s">
        <v>708</v>
      </c>
      <c r="C414" s="393"/>
      <c r="D414" s="393"/>
      <c r="E414" s="393"/>
      <c r="F414" s="393"/>
      <c r="G414" s="394"/>
      <c r="H414" s="150">
        <v>1006</v>
      </c>
      <c r="I414" s="151">
        <v>7950006</v>
      </c>
      <c r="J414" s="152">
        <v>500</v>
      </c>
      <c r="K414" s="395"/>
      <c r="L414" s="395"/>
      <c r="M414" s="395"/>
      <c r="N414" s="147">
        <v>1416.4</v>
      </c>
      <c r="O414" s="153">
        <v>1416.4</v>
      </c>
      <c r="P414" s="148">
        <v>810</v>
      </c>
      <c r="Q414" s="153">
        <v>810</v>
      </c>
      <c r="R414" s="147">
        <v>909</v>
      </c>
      <c r="S414" s="153">
        <v>909</v>
      </c>
      <c r="T414" s="147">
        <v>363.8</v>
      </c>
      <c r="U414" s="153">
        <v>363.8</v>
      </c>
      <c r="V414" s="147">
        <v>3499.2</v>
      </c>
      <c r="W414" s="154">
        <v>3499.2</v>
      </c>
      <c r="X414" s="141"/>
    </row>
    <row r="415" spans="1:24" ht="53.25" customHeight="1">
      <c r="A415" s="133"/>
      <c r="B415" s="393" t="s">
        <v>709</v>
      </c>
      <c r="C415" s="393"/>
      <c r="D415" s="393"/>
      <c r="E415" s="393"/>
      <c r="F415" s="393"/>
      <c r="G415" s="394"/>
      <c r="H415" s="150">
        <v>1006</v>
      </c>
      <c r="I415" s="151">
        <v>7950007</v>
      </c>
      <c r="J415" s="152">
        <v>500</v>
      </c>
      <c r="K415" s="395"/>
      <c r="L415" s="395"/>
      <c r="M415" s="395"/>
      <c r="N415" s="147">
        <v>4310.2</v>
      </c>
      <c r="O415" s="153">
        <v>4310.2</v>
      </c>
      <c r="P415" s="148">
        <v>4043.8</v>
      </c>
      <c r="Q415" s="153">
        <v>4043.8</v>
      </c>
      <c r="R415" s="147">
        <v>7965.8</v>
      </c>
      <c r="S415" s="153">
        <v>7965.8</v>
      </c>
      <c r="T415" s="147">
        <v>3802.2</v>
      </c>
      <c r="U415" s="153">
        <v>3802.2</v>
      </c>
      <c r="V415" s="147">
        <v>20122.1</v>
      </c>
      <c r="W415" s="154">
        <v>20122.1</v>
      </c>
      <c r="X415" s="141"/>
    </row>
    <row r="416" spans="1:24" ht="114.75" customHeight="1">
      <c r="A416" s="133"/>
      <c r="B416" s="393" t="s">
        <v>597</v>
      </c>
      <c r="C416" s="393"/>
      <c r="D416" s="393"/>
      <c r="E416" s="393"/>
      <c r="F416" s="393"/>
      <c r="G416" s="394"/>
      <c r="H416" s="150">
        <v>1006</v>
      </c>
      <c r="I416" s="151">
        <v>7950020</v>
      </c>
      <c r="J416" s="152">
        <v>500</v>
      </c>
      <c r="K416" s="395"/>
      <c r="L416" s="395"/>
      <c r="M416" s="395"/>
      <c r="N416" s="147">
        <v>12</v>
      </c>
      <c r="O416" s="153">
        <v>12</v>
      </c>
      <c r="P416" s="148">
        <v>12.5</v>
      </c>
      <c r="Q416" s="153">
        <v>12.5</v>
      </c>
      <c r="R416" s="147">
        <v>12.5</v>
      </c>
      <c r="S416" s="153">
        <v>12.5</v>
      </c>
      <c r="T416" s="147">
        <v>12</v>
      </c>
      <c r="U416" s="153">
        <v>12</v>
      </c>
      <c r="V416" s="147">
        <v>49</v>
      </c>
      <c r="W416" s="154">
        <v>49</v>
      </c>
      <c r="X416" s="141"/>
    </row>
    <row r="417" spans="1:24" ht="56.25" customHeight="1">
      <c r="A417" s="133"/>
      <c r="B417" s="393" t="s">
        <v>710</v>
      </c>
      <c r="C417" s="393"/>
      <c r="D417" s="393"/>
      <c r="E417" s="393"/>
      <c r="F417" s="393"/>
      <c r="G417" s="394"/>
      <c r="H417" s="150">
        <v>1006</v>
      </c>
      <c r="I417" s="151">
        <v>7950022</v>
      </c>
      <c r="J417" s="152">
        <v>500</v>
      </c>
      <c r="K417" s="395"/>
      <c r="L417" s="395"/>
      <c r="M417" s="395"/>
      <c r="N417" s="147">
        <v>0</v>
      </c>
      <c r="O417" s="153">
        <v>0</v>
      </c>
      <c r="P417" s="148">
        <v>112</v>
      </c>
      <c r="Q417" s="153">
        <v>112</v>
      </c>
      <c r="R417" s="147">
        <v>0</v>
      </c>
      <c r="S417" s="153">
        <v>0</v>
      </c>
      <c r="T417" s="147">
        <v>0</v>
      </c>
      <c r="U417" s="153">
        <v>0</v>
      </c>
      <c r="V417" s="147">
        <v>112</v>
      </c>
      <c r="W417" s="154">
        <v>112</v>
      </c>
      <c r="X417" s="141"/>
    </row>
    <row r="418" spans="1:24" ht="19.5" customHeight="1">
      <c r="A418" s="133"/>
      <c r="B418" s="399" t="s">
        <v>711</v>
      </c>
      <c r="C418" s="399"/>
      <c r="D418" s="399"/>
      <c r="E418" s="399"/>
      <c r="F418" s="399"/>
      <c r="G418" s="384"/>
      <c r="H418" s="160">
        <v>1100</v>
      </c>
      <c r="I418" s="161">
        <v>0</v>
      </c>
      <c r="J418" s="162">
        <v>795</v>
      </c>
      <c r="K418" s="385"/>
      <c r="L418" s="385"/>
      <c r="M418" s="385"/>
      <c r="N418" s="147">
        <v>0</v>
      </c>
      <c r="O418" s="163">
        <v>0</v>
      </c>
      <c r="P418" s="148">
        <v>0</v>
      </c>
      <c r="Q418" s="163">
        <v>0</v>
      </c>
      <c r="R418" s="147">
        <v>1722.1</v>
      </c>
      <c r="S418" s="163">
        <v>1722.1</v>
      </c>
      <c r="T418" s="147">
        <v>0</v>
      </c>
      <c r="U418" s="163">
        <v>0</v>
      </c>
      <c r="V418" s="147">
        <v>1722.1</v>
      </c>
      <c r="W418" s="164">
        <v>1722.1</v>
      </c>
      <c r="X418" s="141"/>
    </row>
    <row r="419" spans="1:24" ht="39.75" customHeight="1">
      <c r="A419" s="133"/>
      <c r="B419" s="401" t="s">
        <v>712</v>
      </c>
      <c r="C419" s="401"/>
      <c r="D419" s="401"/>
      <c r="E419" s="401"/>
      <c r="F419" s="401"/>
      <c r="G419" s="402"/>
      <c r="H419" s="142">
        <v>1105</v>
      </c>
      <c r="I419" s="143">
        <v>0</v>
      </c>
      <c r="J419" s="144">
        <v>795</v>
      </c>
      <c r="K419" s="392"/>
      <c r="L419" s="392"/>
      <c r="M419" s="392"/>
      <c r="N419" s="147">
        <v>0</v>
      </c>
      <c r="O419" s="145">
        <v>0</v>
      </c>
      <c r="P419" s="148">
        <v>0</v>
      </c>
      <c r="Q419" s="145">
        <v>0</v>
      </c>
      <c r="R419" s="147">
        <v>1722.1</v>
      </c>
      <c r="S419" s="145">
        <v>1722.1</v>
      </c>
      <c r="T419" s="147">
        <v>0</v>
      </c>
      <c r="U419" s="145">
        <v>0</v>
      </c>
      <c r="V419" s="147">
        <v>1722.1</v>
      </c>
      <c r="W419" s="149">
        <v>1722.1</v>
      </c>
      <c r="X419" s="141"/>
    </row>
    <row r="420" spans="1:24" ht="32.25" customHeight="1" thickBot="1">
      <c r="A420" s="133"/>
      <c r="B420" s="388" t="s">
        <v>713</v>
      </c>
      <c r="C420" s="388"/>
      <c r="D420" s="388"/>
      <c r="E420" s="388"/>
      <c r="F420" s="388"/>
      <c r="G420" s="389"/>
      <c r="H420" s="165">
        <v>1105</v>
      </c>
      <c r="I420" s="166">
        <v>7710000</v>
      </c>
      <c r="J420" s="167">
        <v>795</v>
      </c>
      <c r="K420" s="390"/>
      <c r="L420" s="390"/>
      <c r="M420" s="390"/>
      <c r="N420" s="169">
        <v>0</v>
      </c>
      <c r="O420" s="168">
        <v>0</v>
      </c>
      <c r="P420" s="170">
        <v>0</v>
      </c>
      <c r="Q420" s="168">
        <v>0</v>
      </c>
      <c r="R420" s="169">
        <v>1722.1</v>
      </c>
      <c r="S420" s="168">
        <v>1722.1</v>
      </c>
      <c r="T420" s="169">
        <v>0</v>
      </c>
      <c r="U420" s="168">
        <v>0</v>
      </c>
      <c r="V420" s="169">
        <v>1722.1</v>
      </c>
      <c r="W420" s="171">
        <v>1722.1</v>
      </c>
      <c r="X420" s="141"/>
    </row>
    <row r="421" spans="1:24" ht="409.5" customHeight="1" hidden="1">
      <c r="A421" s="172"/>
      <c r="B421" s="173"/>
      <c r="C421" s="174"/>
      <c r="D421" s="174"/>
      <c r="E421" s="174"/>
      <c r="F421" s="174"/>
      <c r="G421" s="174"/>
      <c r="H421" s="174">
        <v>0</v>
      </c>
      <c r="I421" s="174">
        <v>0</v>
      </c>
      <c r="J421" s="175">
        <v>0</v>
      </c>
      <c r="K421" s="176"/>
      <c r="L421" s="176"/>
      <c r="M421" s="176"/>
      <c r="N421" s="176">
        <v>2299527</v>
      </c>
      <c r="O421" s="177">
        <v>2299527</v>
      </c>
      <c r="P421" s="141">
        <v>2238437.3</v>
      </c>
      <c r="Q421" s="177">
        <v>2238437.3</v>
      </c>
      <c r="R421" s="177">
        <v>1238908.4</v>
      </c>
      <c r="S421" s="177">
        <v>1238908.4</v>
      </c>
      <c r="T421" s="178">
        <v>1129223.2</v>
      </c>
      <c r="U421" s="179">
        <v>1129223.2</v>
      </c>
      <c r="V421" s="180">
        <v>6906096</v>
      </c>
      <c r="W421" s="181">
        <v>6906096</v>
      </c>
      <c r="X421" s="115"/>
    </row>
    <row r="422" spans="1:24" ht="19.5" customHeight="1" thickBot="1">
      <c r="A422" s="172"/>
      <c r="B422" s="182" t="s">
        <v>714</v>
      </c>
      <c r="C422" s="183"/>
      <c r="D422" s="183"/>
      <c r="E422" s="183"/>
      <c r="F422" s="183"/>
      <c r="G422" s="184"/>
      <c r="H422" s="184"/>
      <c r="I422" s="184"/>
      <c r="J422" s="184"/>
      <c r="K422" s="185"/>
      <c r="L422" s="185">
        <v>0</v>
      </c>
      <c r="M422" s="185"/>
      <c r="N422" s="185"/>
      <c r="O422" s="185">
        <v>2299527</v>
      </c>
      <c r="P422" s="185">
        <v>2238437.3</v>
      </c>
      <c r="Q422" s="185">
        <v>2238437.3</v>
      </c>
      <c r="R422" s="185">
        <v>1238908.4</v>
      </c>
      <c r="S422" s="185">
        <v>1238908.4</v>
      </c>
      <c r="T422" s="185">
        <v>1129223.2</v>
      </c>
      <c r="U422" s="185">
        <v>1129223.2</v>
      </c>
      <c r="V422" s="185">
        <v>6906096</v>
      </c>
      <c r="W422" s="186">
        <v>6906096</v>
      </c>
      <c r="X422" s="115"/>
    </row>
    <row r="423" spans="1:24" ht="19.5" customHeight="1">
      <c r="A423" s="172"/>
      <c r="B423" s="187"/>
      <c r="C423" s="174"/>
      <c r="D423" s="174"/>
      <c r="E423" s="174"/>
      <c r="F423" s="174"/>
      <c r="G423" s="174"/>
      <c r="H423" s="174"/>
      <c r="I423" s="174"/>
      <c r="J423" s="174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15"/>
    </row>
    <row r="424" spans="1:24" ht="19.5" customHeight="1">
      <c r="A424" s="172"/>
      <c r="B424" s="187"/>
      <c r="C424" s="174"/>
      <c r="D424" s="174"/>
      <c r="E424" s="174"/>
      <c r="F424" s="174"/>
      <c r="G424" s="174"/>
      <c r="H424" s="174"/>
      <c r="I424" s="174"/>
      <c r="J424" s="174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15"/>
    </row>
    <row r="425" spans="1:24" ht="45" customHeight="1">
      <c r="A425" s="172"/>
      <c r="B425" s="188"/>
      <c r="C425" s="188"/>
      <c r="D425" s="188"/>
      <c r="E425" s="188"/>
      <c r="F425" s="188"/>
      <c r="G425" s="386"/>
      <c r="H425" s="386"/>
      <c r="I425" s="386"/>
      <c r="J425" s="386"/>
      <c r="K425" s="386"/>
      <c r="L425" s="386"/>
      <c r="M425" s="386"/>
      <c r="N425" s="386"/>
      <c r="O425" s="189"/>
      <c r="P425" s="190"/>
      <c r="Q425" s="190"/>
      <c r="R425" s="190"/>
      <c r="S425" s="191"/>
      <c r="T425" s="191"/>
      <c r="U425" s="190"/>
      <c r="V425" s="190"/>
      <c r="W425" s="190"/>
      <c r="X425" s="115"/>
    </row>
    <row r="426" spans="1:24" ht="11.25" customHeight="1">
      <c r="A426" s="172" t="s">
        <v>715</v>
      </c>
      <c r="B426" s="192"/>
      <c r="C426" s="192"/>
      <c r="D426" s="192"/>
      <c r="E426" s="192"/>
      <c r="F426" s="115"/>
      <c r="G426" s="115"/>
      <c r="H426" s="115"/>
      <c r="I426" s="387"/>
      <c r="J426" s="387"/>
      <c r="K426" s="193"/>
      <c r="L426" s="193"/>
      <c r="M426" s="193"/>
      <c r="N426" s="193"/>
      <c r="O426" s="193"/>
      <c r="P426" s="115"/>
      <c r="Q426" s="115"/>
      <c r="R426" s="115"/>
      <c r="S426" s="115"/>
      <c r="T426" s="115"/>
      <c r="U426" s="115"/>
      <c r="V426" s="115"/>
      <c r="W426" s="115"/>
      <c r="X426" s="115"/>
    </row>
  </sheetData>
  <mergeCells count="823">
    <mergeCell ref="G425:N425"/>
    <mergeCell ref="I426:J426"/>
    <mergeCell ref="B419:G419"/>
    <mergeCell ref="K419:M419"/>
    <mergeCell ref="B420:G420"/>
    <mergeCell ref="K420:M420"/>
    <mergeCell ref="B417:G417"/>
    <mergeCell ref="K417:M417"/>
    <mergeCell ref="B418:G418"/>
    <mergeCell ref="K418:M418"/>
    <mergeCell ref="B415:G415"/>
    <mergeCell ref="K415:M415"/>
    <mergeCell ref="B416:G416"/>
    <mergeCell ref="K416:M416"/>
    <mergeCell ref="B413:G413"/>
    <mergeCell ref="K413:M413"/>
    <mergeCell ref="B414:G414"/>
    <mergeCell ref="K414:M414"/>
    <mergeCell ref="B411:G411"/>
    <mergeCell ref="K411:M411"/>
    <mergeCell ref="B412:G412"/>
    <mergeCell ref="K412:M412"/>
    <mergeCell ref="B409:G409"/>
    <mergeCell ref="K409:M409"/>
    <mergeCell ref="B410:G410"/>
    <mergeCell ref="K410:M410"/>
    <mergeCell ref="B407:G407"/>
    <mergeCell ref="K407:M407"/>
    <mergeCell ref="B408:G408"/>
    <mergeCell ref="K408:M408"/>
    <mergeCell ref="B405:G405"/>
    <mergeCell ref="K405:M405"/>
    <mergeCell ref="B406:G406"/>
    <mergeCell ref="K406:M406"/>
    <mergeCell ref="B403:G403"/>
    <mergeCell ref="K403:M403"/>
    <mergeCell ref="B404:G404"/>
    <mergeCell ref="K404:M404"/>
    <mergeCell ref="B401:G401"/>
    <mergeCell ref="K401:M401"/>
    <mergeCell ref="B402:G402"/>
    <mergeCell ref="K402:M402"/>
    <mergeCell ref="B399:G399"/>
    <mergeCell ref="K399:M399"/>
    <mergeCell ref="B400:G400"/>
    <mergeCell ref="K400:M400"/>
    <mergeCell ref="B397:G397"/>
    <mergeCell ref="K397:M397"/>
    <mergeCell ref="B398:G398"/>
    <mergeCell ref="K398:M398"/>
    <mergeCell ref="B395:G395"/>
    <mergeCell ref="K395:M395"/>
    <mergeCell ref="B396:G396"/>
    <mergeCell ref="K396:M396"/>
    <mergeCell ref="B393:G393"/>
    <mergeCell ref="K393:M393"/>
    <mergeCell ref="B394:G394"/>
    <mergeCell ref="K394:M394"/>
    <mergeCell ref="B391:G391"/>
    <mergeCell ref="K391:M391"/>
    <mergeCell ref="B392:G392"/>
    <mergeCell ref="K392:M392"/>
    <mergeCell ref="B389:G389"/>
    <mergeCell ref="K389:M389"/>
    <mergeCell ref="B390:G390"/>
    <mergeCell ref="K390:M390"/>
    <mergeCell ref="B387:G387"/>
    <mergeCell ref="K387:M387"/>
    <mergeCell ref="B388:G388"/>
    <mergeCell ref="K388:M388"/>
    <mergeCell ref="B385:G385"/>
    <mergeCell ref="K385:M385"/>
    <mergeCell ref="B386:G386"/>
    <mergeCell ref="K386:M386"/>
    <mergeCell ref="B383:G383"/>
    <mergeCell ref="K383:M383"/>
    <mergeCell ref="B384:G384"/>
    <mergeCell ref="K384:M384"/>
    <mergeCell ref="B381:G381"/>
    <mergeCell ref="K381:M381"/>
    <mergeCell ref="B382:G382"/>
    <mergeCell ref="K382:M382"/>
    <mergeCell ref="B379:G379"/>
    <mergeCell ref="K379:M379"/>
    <mergeCell ref="B380:G380"/>
    <mergeCell ref="K380:M380"/>
    <mergeCell ref="B377:G377"/>
    <mergeCell ref="K377:M377"/>
    <mergeCell ref="B378:G378"/>
    <mergeCell ref="K378:M378"/>
    <mergeCell ref="B375:G375"/>
    <mergeCell ref="K375:M375"/>
    <mergeCell ref="B376:G376"/>
    <mergeCell ref="K376:M376"/>
    <mergeCell ref="B373:G373"/>
    <mergeCell ref="K373:M373"/>
    <mergeCell ref="B374:G374"/>
    <mergeCell ref="K374:M374"/>
    <mergeCell ref="B371:G371"/>
    <mergeCell ref="K371:M371"/>
    <mergeCell ref="B372:G372"/>
    <mergeCell ref="K372:M372"/>
    <mergeCell ref="B369:G369"/>
    <mergeCell ref="K369:M369"/>
    <mergeCell ref="B370:G370"/>
    <mergeCell ref="K370:M370"/>
    <mergeCell ref="B367:G367"/>
    <mergeCell ref="K367:M367"/>
    <mergeCell ref="B368:G368"/>
    <mergeCell ref="K368:M368"/>
    <mergeCell ref="B365:G365"/>
    <mergeCell ref="K365:M365"/>
    <mergeCell ref="B366:G366"/>
    <mergeCell ref="K366:M366"/>
    <mergeCell ref="B363:G363"/>
    <mergeCell ref="K363:M363"/>
    <mergeCell ref="B364:G364"/>
    <mergeCell ref="K364:M364"/>
    <mergeCell ref="B361:G361"/>
    <mergeCell ref="K361:M361"/>
    <mergeCell ref="B362:G362"/>
    <mergeCell ref="K362:M362"/>
    <mergeCell ref="B359:G359"/>
    <mergeCell ref="K359:M359"/>
    <mergeCell ref="B360:G360"/>
    <mergeCell ref="K360:M360"/>
    <mergeCell ref="B357:G357"/>
    <mergeCell ref="K357:M357"/>
    <mergeCell ref="B358:G358"/>
    <mergeCell ref="K358:M358"/>
    <mergeCell ref="B355:G355"/>
    <mergeCell ref="K355:M355"/>
    <mergeCell ref="B356:G356"/>
    <mergeCell ref="K356:M356"/>
    <mergeCell ref="B353:G353"/>
    <mergeCell ref="K353:M353"/>
    <mergeCell ref="B354:G354"/>
    <mergeCell ref="K354:M354"/>
    <mergeCell ref="B351:G351"/>
    <mergeCell ref="K351:M351"/>
    <mergeCell ref="B352:G352"/>
    <mergeCell ref="K352:M352"/>
    <mergeCell ref="B349:G349"/>
    <mergeCell ref="K349:M349"/>
    <mergeCell ref="B350:G350"/>
    <mergeCell ref="K350:M350"/>
    <mergeCell ref="B347:G347"/>
    <mergeCell ref="K347:M347"/>
    <mergeCell ref="B348:G348"/>
    <mergeCell ref="K348:M348"/>
    <mergeCell ref="B345:G345"/>
    <mergeCell ref="K345:M345"/>
    <mergeCell ref="B346:G346"/>
    <mergeCell ref="K346:M346"/>
    <mergeCell ref="B343:G343"/>
    <mergeCell ref="K343:M343"/>
    <mergeCell ref="B344:G344"/>
    <mergeCell ref="K344:M344"/>
    <mergeCell ref="B341:G341"/>
    <mergeCell ref="K341:M341"/>
    <mergeCell ref="B342:G342"/>
    <mergeCell ref="K342:M342"/>
    <mergeCell ref="B339:G339"/>
    <mergeCell ref="K339:M339"/>
    <mergeCell ref="B340:G340"/>
    <mergeCell ref="K340:M340"/>
    <mergeCell ref="B337:G337"/>
    <mergeCell ref="K337:M337"/>
    <mergeCell ref="B338:G338"/>
    <mergeCell ref="K338:M338"/>
    <mergeCell ref="B335:G335"/>
    <mergeCell ref="K335:M335"/>
    <mergeCell ref="B336:G336"/>
    <mergeCell ref="K336:M336"/>
    <mergeCell ref="B333:G333"/>
    <mergeCell ref="K333:M333"/>
    <mergeCell ref="B334:G334"/>
    <mergeCell ref="K334:M334"/>
    <mergeCell ref="B331:G331"/>
    <mergeCell ref="K331:M331"/>
    <mergeCell ref="B332:G332"/>
    <mergeCell ref="K332:M332"/>
    <mergeCell ref="B329:G329"/>
    <mergeCell ref="K329:M329"/>
    <mergeCell ref="B330:G330"/>
    <mergeCell ref="K330:M330"/>
    <mergeCell ref="B327:G327"/>
    <mergeCell ref="K327:M327"/>
    <mergeCell ref="B328:G328"/>
    <mergeCell ref="K328:M328"/>
    <mergeCell ref="B325:G325"/>
    <mergeCell ref="K325:M325"/>
    <mergeCell ref="B326:G326"/>
    <mergeCell ref="K326:M326"/>
    <mergeCell ref="B323:G323"/>
    <mergeCell ref="K323:M323"/>
    <mergeCell ref="B324:G324"/>
    <mergeCell ref="K324:M324"/>
    <mergeCell ref="B321:G321"/>
    <mergeCell ref="K321:M321"/>
    <mergeCell ref="B322:G322"/>
    <mergeCell ref="K322:M322"/>
    <mergeCell ref="B319:G319"/>
    <mergeCell ref="K319:M319"/>
    <mergeCell ref="B320:G320"/>
    <mergeCell ref="K320:M320"/>
    <mergeCell ref="B317:G317"/>
    <mergeCell ref="K317:M317"/>
    <mergeCell ref="B318:G318"/>
    <mergeCell ref="K318:M318"/>
    <mergeCell ref="B315:G315"/>
    <mergeCell ref="K315:M315"/>
    <mergeCell ref="B316:G316"/>
    <mergeCell ref="K316:M316"/>
    <mergeCell ref="B313:G313"/>
    <mergeCell ref="K313:M313"/>
    <mergeCell ref="B314:G314"/>
    <mergeCell ref="K314:M314"/>
    <mergeCell ref="B311:G311"/>
    <mergeCell ref="K311:M311"/>
    <mergeCell ref="B312:G312"/>
    <mergeCell ref="K312:M312"/>
    <mergeCell ref="B309:G309"/>
    <mergeCell ref="K309:M309"/>
    <mergeCell ref="B310:G310"/>
    <mergeCell ref="K310:M310"/>
    <mergeCell ref="B307:G307"/>
    <mergeCell ref="K307:M307"/>
    <mergeCell ref="B308:G308"/>
    <mergeCell ref="K308:M308"/>
    <mergeCell ref="B305:G305"/>
    <mergeCell ref="K305:M305"/>
    <mergeCell ref="B306:G306"/>
    <mergeCell ref="K306:M306"/>
    <mergeCell ref="B303:G303"/>
    <mergeCell ref="K303:M303"/>
    <mergeCell ref="B304:G304"/>
    <mergeCell ref="K304:M304"/>
    <mergeCell ref="B301:G301"/>
    <mergeCell ref="K301:M301"/>
    <mergeCell ref="B302:G302"/>
    <mergeCell ref="K302:M302"/>
    <mergeCell ref="B299:G299"/>
    <mergeCell ref="K299:M299"/>
    <mergeCell ref="B300:G300"/>
    <mergeCell ref="K300:M300"/>
    <mergeCell ref="B297:G297"/>
    <mergeCell ref="K297:M297"/>
    <mergeCell ref="B298:G298"/>
    <mergeCell ref="K298:M298"/>
    <mergeCell ref="B295:G295"/>
    <mergeCell ref="K295:M295"/>
    <mergeCell ref="B296:G296"/>
    <mergeCell ref="K296:M296"/>
    <mergeCell ref="B293:G293"/>
    <mergeCell ref="K293:M293"/>
    <mergeCell ref="B294:G294"/>
    <mergeCell ref="K294:M294"/>
    <mergeCell ref="B291:G291"/>
    <mergeCell ref="K291:M291"/>
    <mergeCell ref="B292:G292"/>
    <mergeCell ref="K292:M292"/>
    <mergeCell ref="B289:G289"/>
    <mergeCell ref="K289:M289"/>
    <mergeCell ref="B290:G290"/>
    <mergeCell ref="K290:M290"/>
    <mergeCell ref="B287:G287"/>
    <mergeCell ref="K287:M287"/>
    <mergeCell ref="B288:G288"/>
    <mergeCell ref="K288:M288"/>
    <mergeCell ref="B285:G285"/>
    <mergeCell ref="K285:M285"/>
    <mergeCell ref="B286:G286"/>
    <mergeCell ref="K286:M286"/>
    <mergeCell ref="B283:G283"/>
    <mergeCell ref="K283:M283"/>
    <mergeCell ref="B284:G284"/>
    <mergeCell ref="K284:M284"/>
    <mergeCell ref="B281:G281"/>
    <mergeCell ref="K281:M281"/>
    <mergeCell ref="B282:G282"/>
    <mergeCell ref="K282:M282"/>
    <mergeCell ref="B279:G279"/>
    <mergeCell ref="K279:M279"/>
    <mergeCell ref="B280:G280"/>
    <mergeCell ref="K280:M280"/>
    <mergeCell ref="B277:G277"/>
    <mergeCell ref="K277:M277"/>
    <mergeCell ref="B278:G278"/>
    <mergeCell ref="K278:M278"/>
    <mergeCell ref="B275:G275"/>
    <mergeCell ref="K275:M275"/>
    <mergeCell ref="B276:G276"/>
    <mergeCell ref="K276:M276"/>
    <mergeCell ref="B273:G273"/>
    <mergeCell ref="K273:M273"/>
    <mergeCell ref="B274:G274"/>
    <mergeCell ref="K274:M274"/>
    <mergeCell ref="B271:G271"/>
    <mergeCell ref="K271:M271"/>
    <mergeCell ref="B272:G272"/>
    <mergeCell ref="K272:M272"/>
    <mergeCell ref="B269:G269"/>
    <mergeCell ref="K269:M269"/>
    <mergeCell ref="B270:G270"/>
    <mergeCell ref="K270:M270"/>
    <mergeCell ref="B267:G267"/>
    <mergeCell ref="K267:M267"/>
    <mergeCell ref="B268:G268"/>
    <mergeCell ref="K268:M268"/>
    <mergeCell ref="B265:G265"/>
    <mergeCell ref="K265:M265"/>
    <mergeCell ref="B266:G266"/>
    <mergeCell ref="K266:M266"/>
    <mergeCell ref="B263:G263"/>
    <mergeCell ref="K263:M263"/>
    <mergeCell ref="B264:G264"/>
    <mergeCell ref="K264:M264"/>
    <mergeCell ref="B261:G261"/>
    <mergeCell ref="K261:M261"/>
    <mergeCell ref="B262:G262"/>
    <mergeCell ref="K262:M262"/>
    <mergeCell ref="B259:G259"/>
    <mergeCell ref="K259:M259"/>
    <mergeCell ref="B260:G260"/>
    <mergeCell ref="K260:M260"/>
    <mergeCell ref="B257:G257"/>
    <mergeCell ref="K257:M257"/>
    <mergeCell ref="B258:G258"/>
    <mergeCell ref="K258:M258"/>
    <mergeCell ref="B255:G255"/>
    <mergeCell ref="K255:M255"/>
    <mergeCell ref="B256:G256"/>
    <mergeCell ref="K256:M256"/>
    <mergeCell ref="B253:G253"/>
    <mergeCell ref="K253:M253"/>
    <mergeCell ref="B254:G254"/>
    <mergeCell ref="K254:M254"/>
    <mergeCell ref="B251:G251"/>
    <mergeCell ref="K251:M251"/>
    <mergeCell ref="B252:G252"/>
    <mergeCell ref="K252:M252"/>
    <mergeCell ref="B249:G249"/>
    <mergeCell ref="K249:M249"/>
    <mergeCell ref="B250:G250"/>
    <mergeCell ref="K250:M250"/>
    <mergeCell ref="B247:G247"/>
    <mergeCell ref="K247:M247"/>
    <mergeCell ref="B248:G248"/>
    <mergeCell ref="K248:M248"/>
    <mergeCell ref="B245:G245"/>
    <mergeCell ref="K245:M245"/>
    <mergeCell ref="B246:G246"/>
    <mergeCell ref="K246:M246"/>
    <mergeCell ref="B243:G243"/>
    <mergeCell ref="K243:M243"/>
    <mergeCell ref="B244:G244"/>
    <mergeCell ref="K244:M244"/>
    <mergeCell ref="B241:G241"/>
    <mergeCell ref="K241:M241"/>
    <mergeCell ref="B242:G242"/>
    <mergeCell ref="K242:M242"/>
    <mergeCell ref="B239:G239"/>
    <mergeCell ref="K239:M239"/>
    <mergeCell ref="B240:G240"/>
    <mergeCell ref="K240:M240"/>
    <mergeCell ref="B237:G237"/>
    <mergeCell ref="K237:M237"/>
    <mergeCell ref="B238:G238"/>
    <mergeCell ref="K238:M238"/>
    <mergeCell ref="B235:G235"/>
    <mergeCell ref="K235:M235"/>
    <mergeCell ref="B236:G236"/>
    <mergeCell ref="K236:M236"/>
    <mergeCell ref="B233:G233"/>
    <mergeCell ref="K233:M233"/>
    <mergeCell ref="B234:G234"/>
    <mergeCell ref="K234:M234"/>
    <mergeCell ref="B231:G231"/>
    <mergeCell ref="K231:M231"/>
    <mergeCell ref="B232:G232"/>
    <mergeCell ref="K232:M232"/>
    <mergeCell ref="B229:G229"/>
    <mergeCell ref="K229:M229"/>
    <mergeCell ref="B230:G230"/>
    <mergeCell ref="K230:M230"/>
    <mergeCell ref="B227:G227"/>
    <mergeCell ref="K227:M227"/>
    <mergeCell ref="B228:G228"/>
    <mergeCell ref="K228:M228"/>
    <mergeCell ref="B225:G225"/>
    <mergeCell ref="K225:M225"/>
    <mergeCell ref="B226:G226"/>
    <mergeCell ref="K226:M226"/>
    <mergeCell ref="B223:G223"/>
    <mergeCell ref="K223:M223"/>
    <mergeCell ref="B224:G224"/>
    <mergeCell ref="K224:M224"/>
    <mergeCell ref="B221:G221"/>
    <mergeCell ref="K221:M221"/>
    <mergeCell ref="B222:G222"/>
    <mergeCell ref="K222:M222"/>
    <mergeCell ref="B219:G219"/>
    <mergeCell ref="K219:M219"/>
    <mergeCell ref="B220:G220"/>
    <mergeCell ref="K220:M220"/>
    <mergeCell ref="B217:G217"/>
    <mergeCell ref="K217:M217"/>
    <mergeCell ref="B218:G218"/>
    <mergeCell ref="K218:M218"/>
    <mergeCell ref="B215:G215"/>
    <mergeCell ref="K215:M215"/>
    <mergeCell ref="B216:G216"/>
    <mergeCell ref="K216:M216"/>
    <mergeCell ref="B213:G213"/>
    <mergeCell ref="K213:M213"/>
    <mergeCell ref="B214:G214"/>
    <mergeCell ref="K214:M214"/>
    <mergeCell ref="B211:G211"/>
    <mergeCell ref="K211:M211"/>
    <mergeCell ref="B212:G212"/>
    <mergeCell ref="K212:M212"/>
    <mergeCell ref="B209:G209"/>
    <mergeCell ref="K209:M209"/>
    <mergeCell ref="B210:G210"/>
    <mergeCell ref="K210:M210"/>
    <mergeCell ref="B207:G207"/>
    <mergeCell ref="K207:M207"/>
    <mergeCell ref="B208:G208"/>
    <mergeCell ref="K208:M208"/>
    <mergeCell ref="B205:G205"/>
    <mergeCell ref="K205:M205"/>
    <mergeCell ref="B206:G206"/>
    <mergeCell ref="K206:M206"/>
    <mergeCell ref="B203:G203"/>
    <mergeCell ref="K203:M203"/>
    <mergeCell ref="B204:G204"/>
    <mergeCell ref="K204:M204"/>
    <mergeCell ref="B201:G201"/>
    <mergeCell ref="K201:M201"/>
    <mergeCell ref="B202:G202"/>
    <mergeCell ref="K202:M202"/>
    <mergeCell ref="B199:G199"/>
    <mergeCell ref="K199:M199"/>
    <mergeCell ref="B200:G200"/>
    <mergeCell ref="K200:M200"/>
    <mergeCell ref="B197:G197"/>
    <mergeCell ref="K197:M197"/>
    <mergeCell ref="B198:G198"/>
    <mergeCell ref="K198:M198"/>
    <mergeCell ref="B195:G195"/>
    <mergeCell ref="K195:M195"/>
    <mergeCell ref="B196:G196"/>
    <mergeCell ref="K196:M196"/>
    <mergeCell ref="B193:G193"/>
    <mergeCell ref="K193:M193"/>
    <mergeCell ref="B194:G194"/>
    <mergeCell ref="K194:M194"/>
    <mergeCell ref="B191:G191"/>
    <mergeCell ref="K191:M191"/>
    <mergeCell ref="B192:G192"/>
    <mergeCell ref="K192:M192"/>
    <mergeCell ref="B189:G189"/>
    <mergeCell ref="K189:M189"/>
    <mergeCell ref="B190:G190"/>
    <mergeCell ref="K190:M190"/>
    <mergeCell ref="B187:G187"/>
    <mergeCell ref="K187:M187"/>
    <mergeCell ref="B188:G188"/>
    <mergeCell ref="K188:M188"/>
    <mergeCell ref="B185:G185"/>
    <mergeCell ref="K185:M185"/>
    <mergeCell ref="B186:G186"/>
    <mergeCell ref="K186:M186"/>
    <mergeCell ref="B183:G183"/>
    <mergeCell ref="K183:M183"/>
    <mergeCell ref="B184:G184"/>
    <mergeCell ref="K184:M184"/>
    <mergeCell ref="B181:G181"/>
    <mergeCell ref="K181:M181"/>
    <mergeCell ref="B182:G182"/>
    <mergeCell ref="K182:M182"/>
    <mergeCell ref="B179:G179"/>
    <mergeCell ref="K179:M179"/>
    <mergeCell ref="B180:G180"/>
    <mergeCell ref="K180:M180"/>
    <mergeCell ref="B177:G177"/>
    <mergeCell ref="K177:M177"/>
    <mergeCell ref="B178:G178"/>
    <mergeCell ref="K178:M178"/>
    <mergeCell ref="B175:G175"/>
    <mergeCell ref="K175:M175"/>
    <mergeCell ref="B176:G176"/>
    <mergeCell ref="K176:M176"/>
    <mergeCell ref="B173:G173"/>
    <mergeCell ref="K173:M173"/>
    <mergeCell ref="B174:G174"/>
    <mergeCell ref="K174:M174"/>
    <mergeCell ref="B171:G171"/>
    <mergeCell ref="K171:M171"/>
    <mergeCell ref="B172:G172"/>
    <mergeCell ref="K172:M172"/>
    <mergeCell ref="B169:G169"/>
    <mergeCell ref="K169:M169"/>
    <mergeCell ref="B170:G170"/>
    <mergeCell ref="K170:M170"/>
    <mergeCell ref="B167:G167"/>
    <mergeCell ref="K167:M167"/>
    <mergeCell ref="B168:G168"/>
    <mergeCell ref="K168:M168"/>
    <mergeCell ref="B165:G165"/>
    <mergeCell ref="K165:M165"/>
    <mergeCell ref="B166:G166"/>
    <mergeCell ref="K166:M166"/>
    <mergeCell ref="B163:G163"/>
    <mergeCell ref="K163:M163"/>
    <mergeCell ref="B164:G164"/>
    <mergeCell ref="K164:M164"/>
    <mergeCell ref="B161:G161"/>
    <mergeCell ref="K161:M161"/>
    <mergeCell ref="B162:G162"/>
    <mergeCell ref="K162:M162"/>
    <mergeCell ref="B159:G159"/>
    <mergeCell ref="K159:M159"/>
    <mergeCell ref="B160:G160"/>
    <mergeCell ref="K160:M160"/>
    <mergeCell ref="B157:G157"/>
    <mergeCell ref="K157:M157"/>
    <mergeCell ref="B158:G158"/>
    <mergeCell ref="K158:M158"/>
    <mergeCell ref="B155:G155"/>
    <mergeCell ref="K155:M155"/>
    <mergeCell ref="B156:G156"/>
    <mergeCell ref="K156:M156"/>
    <mergeCell ref="B153:G153"/>
    <mergeCell ref="K153:M153"/>
    <mergeCell ref="B154:G154"/>
    <mergeCell ref="K154:M154"/>
    <mergeCell ref="B151:G151"/>
    <mergeCell ref="K151:M151"/>
    <mergeCell ref="B152:G152"/>
    <mergeCell ref="K152:M152"/>
    <mergeCell ref="B149:G149"/>
    <mergeCell ref="K149:M149"/>
    <mergeCell ref="B150:G150"/>
    <mergeCell ref="K150:M150"/>
    <mergeCell ref="B147:G147"/>
    <mergeCell ref="K147:M147"/>
    <mergeCell ref="B148:G148"/>
    <mergeCell ref="K148:M148"/>
    <mergeCell ref="B145:G145"/>
    <mergeCell ref="K145:M145"/>
    <mergeCell ref="B146:G146"/>
    <mergeCell ref="K146:M146"/>
    <mergeCell ref="B143:G143"/>
    <mergeCell ref="K143:M143"/>
    <mergeCell ref="B144:G144"/>
    <mergeCell ref="K144:M144"/>
    <mergeCell ref="B141:G141"/>
    <mergeCell ref="K141:M141"/>
    <mergeCell ref="B142:G142"/>
    <mergeCell ref="K142:M142"/>
    <mergeCell ref="B139:G139"/>
    <mergeCell ref="K139:M139"/>
    <mergeCell ref="B140:G140"/>
    <mergeCell ref="K140:M140"/>
    <mergeCell ref="B137:G137"/>
    <mergeCell ref="K137:M137"/>
    <mergeCell ref="B138:G138"/>
    <mergeCell ref="K138:M138"/>
    <mergeCell ref="B135:G135"/>
    <mergeCell ref="K135:M135"/>
    <mergeCell ref="B136:G136"/>
    <mergeCell ref="K136:M136"/>
    <mergeCell ref="B133:G133"/>
    <mergeCell ref="K133:M133"/>
    <mergeCell ref="B134:G134"/>
    <mergeCell ref="K134:M134"/>
    <mergeCell ref="B131:G131"/>
    <mergeCell ref="K131:M131"/>
    <mergeCell ref="B132:G132"/>
    <mergeCell ref="K132:M132"/>
    <mergeCell ref="B129:G129"/>
    <mergeCell ref="K129:M129"/>
    <mergeCell ref="B130:G130"/>
    <mergeCell ref="K130:M130"/>
    <mergeCell ref="B127:G127"/>
    <mergeCell ref="K127:M127"/>
    <mergeCell ref="B128:G128"/>
    <mergeCell ref="K128:M128"/>
    <mergeCell ref="B125:G125"/>
    <mergeCell ref="K125:M125"/>
    <mergeCell ref="B126:G126"/>
    <mergeCell ref="K126:M126"/>
    <mergeCell ref="B123:G123"/>
    <mergeCell ref="K123:M123"/>
    <mergeCell ref="B124:G124"/>
    <mergeCell ref="K124:M124"/>
    <mergeCell ref="B121:G121"/>
    <mergeCell ref="K121:M121"/>
    <mergeCell ref="B122:G122"/>
    <mergeCell ref="K122:M122"/>
    <mergeCell ref="B119:G119"/>
    <mergeCell ref="K119:M119"/>
    <mergeCell ref="B120:G120"/>
    <mergeCell ref="K120:M120"/>
    <mergeCell ref="B117:G117"/>
    <mergeCell ref="K117:M117"/>
    <mergeCell ref="B118:G118"/>
    <mergeCell ref="K118:M118"/>
    <mergeCell ref="B115:G115"/>
    <mergeCell ref="K115:M115"/>
    <mergeCell ref="B116:G116"/>
    <mergeCell ref="K116:M116"/>
    <mergeCell ref="B113:G113"/>
    <mergeCell ref="K113:M113"/>
    <mergeCell ref="B114:G114"/>
    <mergeCell ref="K114:M114"/>
    <mergeCell ref="B111:G111"/>
    <mergeCell ref="K111:M111"/>
    <mergeCell ref="B112:G112"/>
    <mergeCell ref="K112:M112"/>
    <mergeCell ref="B109:G109"/>
    <mergeCell ref="K109:M109"/>
    <mergeCell ref="B110:G110"/>
    <mergeCell ref="K110:M110"/>
    <mergeCell ref="B107:G107"/>
    <mergeCell ref="K107:M107"/>
    <mergeCell ref="B108:G108"/>
    <mergeCell ref="K108:M108"/>
    <mergeCell ref="B105:G105"/>
    <mergeCell ref="K105:M105"/>
    <mergeCell ref="B106:G106"/>
    <mergeCell ref="K106:M106"/>
    <mergeCell ref="B103:G103"/>
    <mergeCell ref="K103:M103"/>
    <mergeCell ref="B104:G104"/>
    <mergeCell ref="K104:M104"/>
    <mergeCell ref="B101:G101"/>
    <mergeCell ref="K101:M101"/>
    <mergeCell ref="B102:G102"/>
    <mergeCell ref="K102:M102"/>
    <mergeCell ref="B99:G99"/>
    <mergeCell ref="K99:M99"/>
    <mergeCell ref="B100:G100"/>
    <mergeCell ref="K100:M100"/>
    <mergeCell ref="B97:G97"/>
    <mergeCell ref="K97:M97"/>
    <mergeCell ref="B98:G98"/>
    <mergeCell ref="K98:M98"/>
    <mergeCell ref="B95:G95"/>
    <mergeCell ref="K95:M95"/>
    <mergeCell ref="B96:G96"/>
    <mergeCell ref="K96:M96"/>
    <mergeCell ref="B93:G93"/>
    <mergeCell ref="K93:M93"/>
    <mergeCell ref="B94:G94"/>
    <mergeCell ref="K94:M94"/>
    <mergeCell ref="B91:G91"/>
    <mergeCell ref="K91:M91"/>
    <mergeCell ref="B92:G92"/>
    <mergeCell ref="K92:M92"/>
    <mergeCell ref="B89:G89"/>
    <mergeCell ref="K89:M89"/>
    <mergeCell ref="B90:G90"/>
    <mergeCell ref="K90:M90"/>
    <mergeCell ref="B87:G87"/>
    <mergeCell ref="K87:M87"/>
    <mergeCell ref="B88:G88"/>
    <mergeCell ref="K88:M88"/>
    <mergeCell ref="B85:G85"/>
    <mergeCell ref="K85:M85"/>
    <mergeCell ref="B86:G86"/>
    <mergeCell ref="K86:M86"/>
    <mergeCell ref="B83:G83"/>
    <mergeCell ref="K83:M83"/>
    <mergeCell ref="B84:G84"/>
    <mergeCell ref="K84:M84"/>
    <mergeCell ref="B81:G81"/>
    <mergeCell ref="K81:M81"/>
    <mergeCell ref="B82:G82"/>
    <mergeCell ref="K82:M82"/>
    <mergeCell ref="B79:G79"/>
    <mergeCell ref="K79:M79"/>
    <mergeCell ref="B80:G80"/>
    <mergeCell ref="K80:M80"/>
    <mergeCell ref="B77:G77"/>
    <mergeCell ref="K77:M77"/>
    <mergeCell ref="B78:G78"/>
    <mergeCell ref="K78:M78"/>
    <mergeCell ref="B75:G75"/>
    <mergeCell ref="K75:M75"/>
    <mergeCell ref="B76:G76"/>
    <mergeCell ref="K76:M76"/>
    <mergeCell ref="B73:G73"/>
    <mergeCell ref="K73:M73"/>
    <mergeCell ref="B74:G74"/>
    <mergeCell ref="K74:M74"/>
    <mergeCell ref="B71:G71"/>
    <mergeCell ref="K71:M71"/>
    <mergeCell ref="B72:G72"/>
    <mergeCell ref="K72:M72"/>
    <mergeCell ref="B69:G69"/>
    <mergeCell ref="K69:M69"/>
    <mergeCell ref="B70:G70"/>
    <mergeCell ref="K70:M70"/>
    <mergeCell ref="B67:G67"/>
    <mergeCell ref="K67:M67"/>
    <mergeCell ref="B68:G68"/>
    <mergeCell ref="K68:M68"/>
    <mergeCell ref="B65:G65"/>
    <mergeCell ref="K65:M65"/>
    <mergeCell ref="B66:G66"/>
    <mergeCell ref="K66:M66"/>
    <mergeCell ref="B63:G63"/>
    <mergeCell ref="K63:M63"/>
    <mergeCell ref="B64:G64"/>
    <mergeCell ref="K64:M64"/>
    <mergeCell ref="B61:G61"/>
    <mergeCell ref="K61:M61"/>
    <mergeCell ref="B62:G62"/>
    <mergeCell ref="K62:M62"/>
    <mergeCell ref="B59:G59"/>
    <mergeCell ref="K59:M59"/>
    <mergeCell ref="B60:G60"/>
    <mergeCell ref="K60:M60"/>
    <mergeCell ref="B57:G57"/>
    <mergeCell ref="K57:M57"/>
    <mergeCell ref="B58:G58"/>
    <mergeCell ref="K58:M58"/>
    <mergeCell ref="B55:G55"/>
    <mergeCell ref="K55:M55"/>
    <mergeCell ref="B56:G56"/>
    <mergeCell ref="K56:M56"/>
    <mergeCell ref="B53:G53"/>
    <mergeCell ref="K53:M53"/>
    <mergeCell ref="B54:G54"/>
    <mergeCell ref="K54:M54"/>
    <mergeCell ref="B51:G51"/>
    <mergeCell ref="K51:M51"/>
    <mergeCell ref="B52:G52"/>
    <mergeCell ref="K52:M52"/>
    <mergeCell ref="B49:G49"/>
    <mergeCell ref="K49:M49"/>
    <mergeCell ref="B50:G50"/>
    <mergeCell ref="K50:M50"/>
    <mergeCell ref="B47:G47"/>
    <mergeCell ref="K47:M47"/>
    <mergeCell ref="B48:G48"/>
    <mergeCell ref="K48:M48"/>
    <mergeCell ref="B45:G45"/>
    <mergeCell ref="K45:M45"/>
    <mergeCell ref="B46:G46"/>
    <mergeCell ref="K46:M46"/>
    <mergeCell ref="B43:G43"/>
    <mergeCell ref="K43:M43"/>
    <mergeCell ref="B44:G44"/>
    <mergeCell ref="K44:M44"/>
    <mergeCell ref="B41:G41"/>
    <mergeCell ref="K41:M41"/>
    <mergeCell ref="B42:G42"/>
    <mergeCell ref="K42:M42"/>
    <mergeCell ref="B39:G39"/>
    <mergeCell ref="K39:M39"/>
    <mergeCell ref="B40:G40"/>
    <mergeCell ref="K40:M40"/>
    <mergeCell ref="B37:G37"/>
    <mergeCell ref="K37:M37"/>
    <mergeCell ref="B38:G38"/>
    <mergeCell ref="K38:M38"/>
    <mergeCell ref="B35:G35"/>
    <mergeCell ref="K35:M35"/>
    <mergeCell ref="B36:G36"/>
    <mergeCell ref="K36:M36"/>
    <mergeCell ref="B33:G33"/>
    <mergeCell ref="K33:M33"/>
    <mergeCell ref="B34:G34"/>
    <mergeCell ref="K34:M34"/>
    <mergeCell ref="B31:G31"/>
    <mergeCell ref="K31:M31"/>
    <mergeCell ref="B32:G32"/>
    <mergeCell ref="K32:M32"/>
    <mergeCell ref="B29:G29"/>
    <mergeCell ref="K29:M29"/>
    <mergeCell ref="B30:G30"/>
    <mergeCell ref="K30:M30"/>
    <mergeCell ref="B27:G27"/>
    <mergeCell ref="K27:M27"/>
    <mergeCell ref="B28:G28"/>
    <mergeCell ref="K28:M28"/>
    <mergeCell ref="B25:G25"/>
    <mergeCell ref="K25:M25"/>
    <mergeCell ref="B26:G26"/>
    <mergeCell ref="K26:M26"/>
    <mergeCell ref="B23:G23"/>
    <mergeCell ref="K23:M23"/>
    <mergeCell ref="B24:G24"/>
    <mergeCell ref="K24:M24"/>
    <mergeCell ref="B21:G21"/>
    <mergeCell ref="K21:M21"/>
    <mergeCell ref="B22:G22"/>
    <mergeCell ref="K22:M22"/>
    <mergeCell ref="B19:G19"/>
    <mergeCell ref="K19:M19"/>
    <mergeCell ref="B20:G20"/>
    <mergeCell ref="K20:M20"/>
    <mergeCell ref="B17:G17"/>
    <mergeCell ref="K17:M17"/>
    <mergeCell ref="B18:G18"/>
    <mergeCell ref="K18:M18"/>
    <mergeCell ref="A12:W12"/>
    <mergeCell ref="R14:S14"/>
    <mergeCell ref="U14:V14"/>
    <mergeCell ref="B16:G16"/>
    <mergeCell ref="K16:M16"/>
    <mergeCell ref="Q6:W6"/>
    <mergeCell ref="Q7:W7"/>
    <mergeCell ref="Q8:W8"/>
    <mergeCell ref="Q9:W9"/>
    <mergeCell ref="U1:W1"/>
    <mergeCell ref="Q2:W2"/>
    <mergeCell ref="Q3:W3"/>
    <mergeCell ref="Q4:W4"/>
  </mergeCells>
  <printOptions/>
  <pageMargins left="0.75" right="0.75" top="0.48" bottom="0.47" header="0.28" footer="0.5"/>
  <pageSetup fitToHeight="27" fitToWidth="1" horizontalDpi="1200" verticalDpi="12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G1">
      <selection activeCell="N5" sqref="N5"/>
    </sheetView>
  </sheetViews>
  <sheetFormatPr defaultColWidth="9.140625" defaultRowHeight="12.75"/>
  <cols>
    <col min="1" max="1" width="8.140625" style="197" customWidth="1"/>
    <col min="2" max="2" width="67.57421875" style="197" customWidth="1"/>
    <col min="3" max="4" width="17.7109375" style="197" customWidth="1"/>
    <col min="5" max="5" width="18.28125" style="197" customWidth="1"/>
    <col min="6" max="6" width="16.00390625" style="197" customWidth="1"/>
    <col min="7" max="7" width="19.57421875" style="197" customWidth="1"/>
    <col min="8" max="10" width="18.140625" style="197" customWidth="1"/>
    <col min="11" max="11" width="19.7109375" style="197" customWidth="1"/>
    <col min="12" max="12" width="19.140625" style="197" customWidth="1"/>
    <col min="13" max="13" width="12.140625" style="197" bestFit="1" customWidth="1"/>
    <col min="14" max="16384" width="9.140625" style="197" customWidth="1"/>
  </cols>
  <sheetData>
    <row r="1" spans="1:12" ht="15" customHeight="1">
      <c r="A1" s="194"/>
      <c r="B1" s="194"/>
      <c r="C1" s="194"/>
      <c r="D1" s="194"/>
      <c r="E1" s="194"/>
      <c r="F1" s="194"/>
      <c r="G1" s="195"/>
      <c r="H1" s="195"/>
      <c r="I1" s="195"/>
      <c r="J1" s="195"/>
      <c r="K1" s="195"/>
      <c r="L1" s="196" t="s">
        <v>728</v>
      </c>
    </row>
    <row r="2" spans="1:12" ht="18.75" customHeight="1">
      <c r="A2" s="194"/>
      <c r="B2" s="194"/>
      <c r="C2" s="194"/>
      <c r="D2" s="194"/>
      <c r="E2" s="194"/>
      <c r="F2" s="194"/>
      <c r="G2" s="9"/>
      <c r="H2" s="9"/>
      <c r="I2" s="9"/>
      <c r="J2" s="9"/>
      <c r="K2" s="9"/>
      <c r="L2" s="196" t="s">
        <v>90</v>
      </c>
    </row>
    <row r="3" spans="1:12" ht="15" customHeight="1">
      <c r="A3" s="194"/>
      <c r="B3" s="194"/>
      <c r="C3" s="194"/>
      <c r="D3" s="194"/>
      <c r="E3" s="194"/>
      <c r="F3" s="194"/>
      <c r="G3" s="13"/>
      <c r="H3" s="13"/>
      <c r="I3" s="13"/>
      <c r="J3" s="13"/>
      <c r="K3" s="13"/>
      <c r="L3" s="196" t="s">
        <v>91</v>
      </c>
    </row>
    <row r="4" spans="1:12" ht="21" customHeight="1">
      <c r="A4" s="194"/>
      <c r="B4" s="194"/>
      <c r="C4" s="194"/>
      <c r="D4" s="194"/>
      <c r="E4" s="194"/>
      <c r="F4" s="194"/>
      <c r="G4" s="13"/>
      <c r="H4" s="13"/>
      <c r="I4" s="13"/>
      <c r="J4" s="13"/>
      <c r="K4" s="503"/>
      <c r="L4" s="196" t="s">
        <v>441</v>
      </c>
    </row>
    <row r="5" spans="1:12" ht="11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1:12" ht="12.75" customHeight="1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1:12" ht="14.25" customHeight="1">
      <c r="A7" s="198"/>
      <c r="B7" s="198"/>
      <c r="C7" s="198"/>
      <c r="D7" s="198"/>
      <c r="E7" s="198"/>
      <c r="F7" s="198"/>
      <c r="G7" s="424" t="s">
        <v>728</v>
      </c>
      <c r="H7" s="424"/>
      <c r="I7" s="424"/>
      <c r="J7" s="424"/>
      <c r="K7" s="424"/>
      <c r="L7" s="424"/>
    </row>
    <row r="8" spans="1:12" ht="17.25" customHeight="1">
      <c r="A8" s="198"/>
      <c r="B8" s="198"/>
      <c r="C8" s="198"/>
      <c r="D8" s="198"/>
      <c r="E8" s="198"/>
      <c r="F8" s="198"/>
      <c r="G8" s="424" t="s">
        <v>729</v>
      </c>
      <c r="H8" s="424"/>
      <c r="I8" s="424"/>
      <c r="J8" s="424"/>
      <c r="K8" s="424"/>
      <c r="L8" s="424"/>
    </row>
    <row r="9" spans="1:12" ht="15" customHeight="1">
      <c r="A9" s="198"/>
      <c r="B9" s="198"/>
      <c r="C9" s="198"/>
      <c r="D9" s="198"/>
      <c r="E9" s="198"/>
      <c r="F9" s="198"/>
      <c r="G9" s="424" t="s">
        <v>91</v>
      </c>
      <c r="H9" s="424"/>
      <c r="I9" s="424"/>
      <c r="J9" s="424"/>
      <c r="K9" s="424"/>
      <c r="L9" s="424"/>
    </row>
    <row r="10" spans="1:12" ht="24" customHeight="1">
      <c r="A10" s="198"/>
      <c r="B10" s="198"/>
      <c r="C10" s="198"/>
      <c r="D10" s="198"/>
      <c r="E10" s="198"/>
      <c r="F10" s="198"/>
      <c r="G10" s="424" t="s">
        <v>93</v>
      </c>
      <c r="H10" s="424"/>
      <c r="I10" s="424"/>
      <c r="J10" s="424"/>
      <c r="K10" s="424"/>
      <c r="L10" s="424"/>
    </row>
    <row r="11" spans="1:12" s="200" customFormat="1" ht="20.25">
      <c r="A11" s="391" t="s">
        <v>730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</row>
    <row r="12" spans="1:12" s="200" customFormat="1" ht="20.25">
      <c r="A12" s="391" t="s">
        <v>731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</row>
    <row r="13" spans="1:12" s="200" customFormat="1" ht="18.75" customHeight="1">
      <c r="A13" s="391" t="s">
        <v>732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</row>
    <row r="14" ht="12.75">
      <c r="L14" s="201" t="s">
        <v>336</v>
      </c>
    </row>
    <row r="15" spans="1:12" s="203" customFormat="1" ht="77.25" customHeight="1">
      <c r="A15" s="202" t="s">
        <v>733</v>
      </c>
      <c r="B15" s="202" t="s">
        <v>386</v>
      </c>
      <c r="C15" s="202" t="s">
        <v>734</v>
      </c>
      <c r="D15" s="202" t="s">
        <v>735</v>
      </c>
      <c r="E15" s="202" t="s">
        <v>736</v>
      </c>
      <c r="F15" s="202" t="s">
        <v>737</v>
      </c>
      <c r="G15" s="202" t="s">
        <v>738</v>
      </c>
      <c r="H15" s="202" t="s">
        <v>739</v>
      </c>
      <c r="I15" s="202" t="s">
        <v>727</v>
      </c>
      <c r="J15" s="202" t="s">
        <v>740</v>
      </c>
      <c r="K15" s="202" t="s">
        <v>741</v>
      </c>
      <c r="L15" s="202" t="s">
        <v>742</v>
      </c>
    </row>
    <row r="16" spans="1:12" s="208" customFormat="1" ht="14.25" customHeight="1">
      <c r="A16" s="204">
        <v>1</v>
      </c>
      <c r="B16" s="205">
        <v>2</v>
      </c>
      <c r="C16" s="206">
        <v>3</v>
      </c>
      <c r="D16" s="206">
        <v>4</v>
      </c>
      <c r="E16" s="207">
        <v>5</v>
      </c>
      <c r="F16" s="207">
        <v>6</v>
      </c>
      <c r="G16" s="207">
        <v>7</v>
      </c>
      <c r="H16" s="207">
        <v>8</v>
      </c>
      <c r="I16" s="207">
        <v>9</v>
      </c>
      <c r="J16" s="207">
        <v>10</v>
      </c>
      <c r="K16" s="207">
        <v>11</v>
      </c>
      <c r="L16" s="207">
        <v>12</v>
      </c>
    </row>
    <row r="17" spans="1:12" s="212" customFormat="1" ht="47.25" customHeight="1">
      <c r="A17" s="209" t="s">
        <v>743</v>
      </c>
      <c r="B17" s="210" t="s">
        <v>744</v>
      </c>
      <c r="C17" s="211">
        <f>C19+C23+C24+C25+C26+C27+C28+C29+C30+C31+C32+C33+C34+C35+C36+C37</f>
        <v>1687912.15</v>
      </c>
      <c r="D17" s="211">
        <f>D19+D23+D24+D25+D26+D27+D28+D29+D30+D31+D32+D33+D34+D35+D36+D37</f>
        <v>0</v>
      </c>
      <c r="E17" s="211">
        <f aca="true" t="shared" si="0" ref="E17:L17">E19+E23+E24+E25+E26+E27+E28+E29+E30+E31+E32+E33+E34+E35+E36+E37</f>
        <v>0</v>
      </c>
      <c r="F17" s="211">
        <f t="shared" si="0"/>
        <v>962018.5</v>
      </c>
      <c r="G17" s="211">
        <f t="shared" si="0"/>
        <v>712077.15</v>
      </c>
      <c r="H17" s="211">
        <f t="shared" si="0"/>
        <v>3109.2</v>
      </c>
      <c r="I17" s="211">
        <f t="shared" si="0"/>
        <v>0</v>
      </c>
      <c r="J17" s="211">
        <f t="shared" si="0"/>
        <v>3078.5</v>
      </c>
      <c r="K17" s="211">
        <f t="shared" si="0"/>
        <v>149.8</v>
      </c>
      <c r="L17" s="211">
        <f t="shared" si="0"/>
        <v>7479</v>
      </c>
    </row>
    <row r="18" spans="1:12" s="212" customFormat="1" ht="13.5" customHeight="1">
      <c r="A18" s="213"/>
      <c r="B18" s="214" t="s">
        <v>718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</row>
    <row r="19" spans="1:12" ht="45">
      <c r="A19" s="216" t="s">
        <v>745</v>
      </c>
      <c r="B19" s="217" t="s">
        <v>746</v>
      </c>
      <c r="C19" s="218">
        <f>SUM(E19:L19)</f>
        <v>46537</v>
      </c>
      <c r="D19" s="218"/>
      <c r="E19" s="218"/>
      <c r="F19" s="218"/>
      <c r="G19" s="218">
        <f>G21+G22</f>
        <v>46537</v>
      </c>
      <c r="H19" s="218"/>
      <c r="I19" s="218"/>
      <c r="J19" s="218"/>
      <c r="K19" s="218"/>
      <c r="L19" s="218"/>
    </row>
    <row r="20" spans="1:12" ht="15">
      <c r="A20" s="216"/>
      <c r="B20" s="219" t="s">
        <v>719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</row>
    <row r="21" spans="1:12" ht="15">
      <c r="A21" s="220"/>
      <c r="B21" s="221" t="s">
        <v>747</v>
      </c>
      <c r="C21" s="222">
        <f aca="true" t="shared" si="1" ref="C21:C36">SUM(E21:L21)</f>
        <v>30956</v>
      </c>
      <c r="D21" s="222"/>
      <c r="E21" s="222"/>
      <c r="F21" s="222"/>
      <c r="G21" s="222">
        <v>30956</v>
      </c>
      <c r="H21" s="222"/>
      <c r="I21" s="222"/>
      <c r="J21" s="222"/>
      <c r="K21" s="222"/>
      <c r="L21" s="222"/>
    </row>
    <row r="22" spans="1:12" ht="45">
      <c r="A22" s="220"/>
      <c r="B22" s="221" t="s">
        <v>748</v>
      </c>
      <c r="C22" s="222">
        <f t="shared" si="1"/>
        <v>15581</v>
      </c>
      <c r="D22" s="222"/>
      <c r="E22" s="222"/>
      <c r="F22" s="222"/>
      <c r="G22" s="222">
        <v>15581</v>
      </c>
      <c r="H22" s="222"/>
      <c r="I22" s="222"/>
      <c r="J22" s="222"/>
      <c r="K22" s="222"/>
      <c r="L22" s="222"/>
    </row>
    <row r="23" spans="1:12" ht="45">
      <c r="A23" s="216" t="s">
        <v>749</v>
      </c>
      <c r="B23" s="217" t="s">
        <v>750</v>
      </c>
      <c r="C23" s="218">
        <f>SUM(E23:L23)</f>
        <v>7479</v>
      </c>
      <c r="D23" s="218"/>
      <c r="E23" s="218"/>
      <c r="F23" s="218"/>
      <c r="G23" s="218"/>
      <c r="H23" s="218"/>
      <c r="I23" s="218"/>
      <c r="J23" s="218"/>
      <c r="K23" s="218"/>
      <c r="L23" s="218">
        <v>7479</v>
      </c>
    </row>
    <row r="24" spans="1:12" ht="49.5" customHeight="1">
      <c r="A24" s="216" t="s">
        <v>751</v>
      </c>
      <c r="B24" s="217" t="s">
        <v>753</v>
      </c>
      <c r="C24" s="218">
        <f t="shared" si="1"/>
        <v>20884</v>
      </c>
      <c r="D24" s="218"/>
      <c r="E24" s="218"/>
      <c r="F24" s="218">
        <v>20884</v>
      </c>
      <c r="G24" s="218"/>
      <c r="H24" s="218"/>
      <c r="I24" s="218"/>
      <c r="J24" s="218"/>
      <c r="K24" s="218"/>
      <c r="L24" s="218"/>
    </row>
    <row r="25" spans="1:12" ht="45">
      <c r="A25" s="216" t="s">
        <v>754</v>
      </c>
      <c r="B25" s="217" t="s">
        <v>755</v>
      </c>
      <c r="C25" s="218">
        <f t="shared" si="1"/>
        <v>20751</v>
      </c>
      <c r="D25" s="218"/>
      <c r="E25" s="218"/>
      <c r="F25" s="218">
        <v>20751</v>
      </c>
      <c r="G25" s="218"/>
      <c r="H25" s="218"/>
      <c r="I25" s="218"/>
      <c r="J25" s="218"/>
      <c r="K25" s="218"/>
      <c r="L25" s="218"/>
    </row>
    <row r="26" spans="1:12" ht="75" customHeight="1">
      <c r="A26" s="216" t="s">
        <v>751</v>
      </c>
      <c r="B26" s="217" t="s">
        <v>756</v>
      </c>
      <c r="C26" s="218">
        <f>SUM(E26:L26)</f>
        <v>17018.8</v>
      </c>
      <c r="D26" s="218"/>
      <c r="E26" s="218"/>
      <c r="F26" s="218">
        <f>20518.8-3500</f>
        <v>17018.8</v>
      </c>
      <c r="G26" s="218"/>
      <c r="H26" s="218"/>
      <c r="I26" s="218"/>
      <c r="J26" s="218"/>
      <c r="K26" s="218"/>
      <c r="L26" s="218"/>
    </row>
    <row r="27" spans="1:12" ht="90" customHeight="1">
      <c r="A27" s="216" t="s">
        <v>745</v>
      </c>
      <c r="B27" s="217" t="s">
        <v>757</v>
      </c>
      <c r="C27" s="218">
        <f>SUM(E27:L27)</f>
        <v>24604</v>
      </c>
      <c r="D27" s="218"/>
      <c r="E27" s="218"/>
      <c r="F27" s="218"/>
      <c r="G27" s="218">
        <f>24131+473</f>
        <v>24604</v>
      </c>
      <c r="H27" s="218"/>
      <c r="I27" s="218"/>
      <c r="J27" s="218"/>
      <c r="K27" s="218"/>
      <c r="L27" s="218"/>
    </row>
    <row r="28" spans="1:12" ht="36" customHeight="1">
      <c r="A28" s="216" t="s">
        <v>745</v>
      </c>
      <c r="B28" s="217" t="s">
        <v>758</v>
      </c>
      <c r="C28" s="218">
        <f t="shared" si="1"/>
        <v>270.35</v>
      </c>
      <c r="D28" s="218"/>
      <c r="E28" s="218"/>
      <c r="F28" s="218"/>
      <c r="G28" s="218">
        <v>270.35</v>
      </c>
      <c r="H28" s="218"/>
      <c r="I28" s="218"/>
      <c r="J28" s="218"/>
      <c r="K28" s="218"/>
      <c r="L28" s="218"/>
    </row>
    <row r="29" spans="1:12" ht="93" customHeight="1">
      <c r="A29" s="216" t="s">
        <v>745</v>
      </c>
      <c r="B29" s="217" t="s">
        <v>759</v>
      </c>
      <c r="C29" s="218">
        <f t="shared" si="1"/>
        <v>29298</v>
      </c>
      <c r="D29" s="218"/>
      <c r="E29" s="218"/>
      <c r="F29" s="218"/>
      <c r="G29" s="218">
        <v>29298</v>
      </c>
      <c r="H29" s="218"/>
      <c r="I29" s="218"/>
      <c r="J29" s="218"/>
      <c r="K29" s="218"/>
      <c r="L29" s="218"/>
    </row>
    <row r="30" spans="1:12" ht="90.75" customHeight="1">
      <c r="A30" s="216" t="s">
        <v>749</v>
      </c>
      <c r="B30" s="217" t="s">
        <v>760</v>
      </c>
      <c r="C30" s="218">
        <f t="shared" si="1"/>
        <v>11415</v>
      </c>
      <c r="D30" s="218"/>
      <c r="E30" s="218"/>
      <c r="F30" s="218">
        <v>9799.7</v>
      </c>
      <c r="G30" s="218">
        <v>1615.3</v>
      </c>
      <c r="H30" s="218"/>
      <c r="I30" s="218"/>
      <c r="J30" s="218"/>
      <c r="K30" s="218"/>
      <c r="L30" s="218"/>
    </row>
    <row r="31" spans="1:12" ht="64.5" customHeight="1">
      <c r="A31" s="216" t="s">
        <v>751</v>
      </c>
      <c r="B31" s="217" t="s">
        <v>761</v>
      </c>
      <c r="C31" s="218">
        <f t="shared" si="1"/>
        <v>59111</v>
      </c>
      <c r="D31" s="218"/>
      <c r="E31" s="218"/>
      <c r="F31" s="218">
        <v>59111</v>
      </c>
      <c r="G31" s="218"/>
      <c r="H31" s="218"/>
      <c r="I31" s="218"/>
      <c r="J31" s="218"/>
      <c r="K31" s="218"/>
      <c r="L31" s="218"/>
    </row>
    <row r="32" spans="1:12" ht="211.5" customHeight="1">
      <c r="A32" s="216" t="s">
        <v>754</v>
      </c>
      <c r="B32" s="217" t="s">
        <v>762</v>
      </c>
      <c r="C32" s="218">
        <f t="shared" si="1"/>
        <v>178603</v>
      </c>
      <c r="D32" s="218"/>
      <c r="E32" s="218"/>
      <c r="F32" s="218">
        <v>175296</v>
      </c>
      <c r="G32" s="218"/>
      <c r="H32" s="218">
        <v>3109.2</v>
      </c>
      <c r="I32" s="218"/>
      <c r="J32" s="218">
        <v>48</v>
      </c>
      <c r="K32" s="218">
        <v>149.8</v>
      </c>
      <c r="L32" s="218"/>
    </row>
    <row r="33" spans="1:12" ht="75">
      <c r="A33" s="216" t="s">
        <v>754</v>
      </c>
      <c r="B33" s="217" t="s">
        <v>763</v>
      </c>
      <c r="C33" s="218">
        <f t="shared" si="1"/>
        <v>659216</v>
      </c>
      <c r="D33" s="218"/>
      <c r="E33" s="218"/>
      <c r="F33" s="218">
        <v>656569</v>
      </c>
      <c r="G33" s="218"/>
      <c r="H33" s="218"/>
      <c r="I33" s="218"/>
      <c r="J33" s="218">
        <v>2647</v>
      </c>
      <c r="K33" s="218"/>
      <c r="L33" s="218"/>
    </row>
    <row r="34" spans="1:12" ht="128.25" customHeight="1">
      <c r="A34" s="216" t="s">
        <v>754</v>
      </c>
      <c r="B34" s="217" t="s">
        <v>0</v>
      </c>
      <c r="C34" s="218">
        <f t="shared" si="1"/>
        <v>2589</v>
      </c>
      <c r="D34" s="218"/>
      <c r="E34" s="218"/>
      <c r="F34" s="218">
        <f>2150.2+438.8</f>
        <v>2589</v>
      </c>
      <c r="G34" s="218"/>
      <c r="H34" s="218"/>
      <c r="I34" s="218"/>
      <c r="J34" s="218"/>
      <c r="K34" s="218"/>
      <c r="L34" s="218"/>
    </row>
    <row r="35" spans="1:12" ht="93.75" customHeight="1">
      <c r="A35" s="216" t="s">
        <v>745</v>
      </c>
      <c r="B35" s="217" t="s">
        <v>1</v>
      </c>
      <c r="C35" s="218">
        <f t="shared" si="1"/>
        <v>609752.5</v>
      </c>
      <c r="D35" s="218"/>
      <c r="E35" s="218"/>
      <c r="F35" s="218"/>
      <c r="G35" s="218">
        <v>609752.5</v>
      </c>
      <c r="H35" s="218"/>
      <c r="I35" s="218"/>
      <c r="J35" s="218"/>
      <c r="K35" s="218"/>
      <c r="L35" s="218"/>
    </row>
    <row r="36" spans="1:12" ht="64.5" customHeight="1">
      <c r="A36" s="216" t="s">
        <v>749</v>
      </c>
      <c r="B36" s="217" t="s">
        <v>2</v>
      </c>
      <c r="C36" s="218">
        <f t="shared" si="1"/>
        <v>14.7</v>
      </c>
      <c r="D36" s="218"/>
      <c r="E36" s="218"/>
      <c r="F36" s="218"/>
      <c r="G36" s="218"/>
      <c r="H36" s="218"/>
      <c r="I36" s="218"/>
      <c r="J36" s="218">
        <v>14.7</v>
      </c>
      <c r="K36" s="218"/>
      <c r="L36" s="218"/>
    </row>
    <row r="37" spans="1:12" ht="64.5" customHeight="1">
      <c r="A37" s="216" t="s">
        <v>749</v>
      </c>
      <c r="B37" s="217" t="s">
        <v>3</v>
      </c>
      <c r="C37" s="218">
        <f>SUM(E37:L37)</f>
        <v>368.8</v>
      </c>
      <c r="D37" s="218"/>
      <c r="E37" s="218"/>
      <c r="F37" s="218"/>
      <c r="G37" s="218"/>
      <c r="H37" s="218"/>
      <c r="I37" s="218"/>
      <c r="J37" s="218">
        <v>368.8</v>
      </c>
      <c r="K37" s="218"/>
      <c r="L37" s="218"/>
    </row>
    <row r="38" spans="1:12" ht="46.5" customHeight="1">
      <c r="A38" s="223"/>
      <c r="B38" s="224" t="s">
        <v>4</v>
      </c>
      <c r="C38" s="225">
        <f>SUM(C40+C41+C42+C43+C44+C46+C56+C61+C62+C63+C45)</f>
        <v>907818</v>
      </c>
      <c r="D38" s="225">
        <f>SUM(D40+D41+D42+D43+D44+D46+D56+D61+D62+D63)</f>
        <v>43151.8</v>
      </c>
      <c r="E38" s="225">
        <f>SUM(E40+E41+E42+E43+E44+E46+E56+E61+E62+E63)</f>
        <v>312375</v>
      </c>
      <c r="F38" s="225">
        <f>SUM(F40+F41+F42+F43+F44+F46+F56+F61+F62+F63+F45)</f>
        <v>388282</v>
      </c>
      <c r="G38" s="225">
        <f aca="true" t="shared" si="2" ref="G38:L38">SUM(G40+G41+G42+G43+G44+G46+G56+G61+G62+G63)</f>
        <v>1560</v>
      </c>
      <c r="H38" s="225">
        <f t="shared" si="2"/>
        <v>154449.2</v>
      </c>
      <c r="I38" s="225">
        <f t="shared" si="2"/>
        <v>8000</v>
      </c>
      <c r="J38" s="225">
        <f t="shared" si="2"/>
        <v>0</v>
      </c>
      <c r="K38" s="225">
        <f t="shared" si="2"/>
        <v>0</v>
      </c>
      <c r="L38" s="225">
        <f t="shared" si="2"/>
        <v>0</v>
      </c>
    </row>
    <row r="39" spans="1:12" ht="12.75">
      <c r="A39" s="226"/>
      <c r="B39" s="214" t="s">
        <v>718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</row>
    <row r="40" spans="1:12" ht="63" customHeight="1">
      <c r="A40" s="216" t="s">
        <v>5</v>
      </c>
      <c r="B40" s="217" t="s">
        <v>6</v>
      </c>
      <c r="C40" s="218">
        <f aca="true" t="shared" si="3" ref="C40:C46">SUM(D40:L40)</f>
        <v>43151.8</v>
      </c>
      <c r="D40" s="218">
        <f>29153.5+13998.3</f>
        <v>43151.8</v>
      </c>
      <c r="E40" s="218"/>
      <c r="F40" s="218"/>
      <c r="G40" s="218"/>
      <c r="H40" s="218"/>
      <c r="I40" s="218"/>
      <c r="J40" s="218"/>
      <c r="K40" s="218"/>
      <c r="L40" s="218"/>
    </row>
    <row r="41" spans="1:12" ht="60">
      <c r="A41" s="216" t="s">
        <v>745</v>
      </c>
      <c r="B41" s="217" t="s">
        <v>7</v>
      </c>
      <c r="C41" s="218">
        <f t="shared" si="3"/>
        <v>1560</v>
      </c>
      <c r="D41" s="218"/>
      <c r="E41" s="218"/>
      <c r="F41" s="218"/>
      <c r="G41" s="218">
        <v>1560</v>
      </c>
      <c r="H41" s="218"/>
      <c r="I41" s="218"/>
      <c r="J41" s="218"/>
      <c r="K41" s="218"/>
      <c r="L41" s="218"/>
    </row>
    <row r="42" spans="1:12" ht="135" customHeight="1">
      <c r="A42" s="216" t="s">
        <v>751</v>
      </c>
      <c r="B42" s="217" t="s">
        <v>8</v>
      </c>
      <c r="C42" s="218">
        <f t="shared" si="3"/>
        <v>8491</v>
      </c>
      <c r="D42" s="218"/>
      <c r="E42" s="218"/>
      <c r="F42" s="218">
        <v>8491</v>
      </c>
      <c r="G42" s="218"/>
      <c r="H42" s="218"/>
      <c r="I42" s="218"/>
      <c r="J42" s="218"/>
      <c r="K42" s="218"/>
      <c r="L42" s="218"/>
    </row>
    <row r="43" spans="1:12" ht="96" customHeight="1">
      <c r="A43" s="216" t="s">
        <v>5</v>
      </c>
      <c r="B43" s="217" t="s">
        <v>9</v>
      </c>
      <c r="C43" s="218">
        <f t="shared" si="3"/>
        <v>311675</v>
      </c>
      <c r="D43" s="218"/>
      <c r="E43" s="218">
        <v>311675</v>
      </c>
      <c r="F43" s="218"/>
      <c r="G43" s="218"/>
      <c r="H43" s="218"/>
      <c r="I43" s="218"/>
      <c r="J43" s="218"/>
      <c r="K43" s="218"/>
      <c r="L43" s="218"/>
    </row>
    <row r="44" spans="1:12" ht="106.5" customHeight="1">
      <c r="A44" s="216"/>
      <c r="B44" s="217" t="s">
        <v>10</v>
      </c>
      <c r="C44" s="218">
        <f t="shared" si="3"/>
        <v>379491</v>
      </c>
      <c r="D44" s="218"/>
      <c r="E44" s="218"/>
      <c r="F44" s="218">
        <v>379491</v>
      </c>
      <c r="G44" s="218"/>
      <c r="H44" s="218"/>
      <c r="I44" s="218"/>
      <c r="J44" s="218"/>
      <c r="K44" s="218"/>
      <c r="L44" s="218"/>
    </row>
    <row r="45" spans="1:12" ht="36.75" customHeight="1">
      <c r="A45" s="216" t="s">
        <v>754</v>
      </c>
      <c r="B45" s="217" t="s">
        <v>11</v>
      </c>
      <c r="C45" s="218">
        <f t="shared" si="3"/>
        <v>200</v>
      </c>
      <c r="D45" s="218"/>
      <c r="E45" s="218"/>
      <c r="F45" s="218">
        <v>200</v>
      </c>
      <c r="G45" s="218"/>
      <c r="H45" s="218"/>
      <c r="I45" s="218"/>
      <c r="J45" s="218"/>
      <c r="K45" s="218"/>
      <c r="L45" s="218"/>
    </row>
    <row r="46" spans="1:12" s="229" customFormat="1" ht="62.25" customHeight="1">
      <c r="A46" s="216" t="s">
        <v>5</v>
      </c>
      <c r="B46" s="228" t="s">
        <v>12</v>
      </c>
      <c r="C46" s="218">
        <f t="shared" si="3"/>
        <v>142949.2</v>
      </c>
      <c r="D46" s="218"/>
      <c r="E46" s="218"/>
      <c r="F46" s="218"/>
      <c r="G46" s="218"/>
      <c r="H46" s="218">
        <f>H48+H52</f>
        <v>142949.2</v>
      </c>
      <c r="I46" s="218"/>
      <c r="J46" s="218"/>
      <c r="K46" s="218"/>
      <c r="L46" s="218"/>
    </row>
    <row r="47" spans="1:12" ht="15">
      <c r="A47" s="216"/>
      <c r="B47" s="214" t="s">
        <v>718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</row>
    <row r="48" spans="1:12" ht="30">
      <c r="A48" s="220"/>
      <c r="B48" s="230" t="s">
        <v>514</v>
      </c>
      <c r="C48" s="222">
        <f>SUM(C50:C51)</f>
        <v>7200</v>
      </c>
      <c r="D48" s="222"/>
      <c r="E48" s="222"/>
      <c r="F48" s="222"/>
      <c r="G48" s="222"/>
      <c r="H48" s="222">
        <f>SUM(H50:H51)</f>
        <v>7200</v>
      </c>
      <c r="I48" s="222"/>
      <c r="J48" s="222"/>
      <c r="K48" s="222"/>
      <c r="L48" s="222"/>
    </row>
    <row r="49" spans="1:12" ht="15">
      <c r="A49" s="220"/>
      <c r="B49" s="214" t="s">
        <v>718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</row>
    <row r="50" spans="1:12" ht="30">
      <c r="A50" s="220"/>
      <c r="B50" s="230" t="s">
        <v>13</v>
      </c>
      <c r="C50" s="222">
        <f>SUM(E50:L50)</f>
        <v>1650</v>
      </c>
      <c r="D50" s="222"/>
      <c r="E50" s="222"/>
      <c r="F50" s="222"/>
      <c r="G50" s="222"/>
      <c r="H50" s="222">
        <v>1650</v>
      </c>
      <c r="I50" s="222"/>
      <c r="J50" s="222"/>
      <c r="K50" s="222"/>
      <c r="L50" s="222"/>
    </row>
    <row r="51" spans="1:12" ht="30">
      <c r="A51" s="220"/>
      <c r="B51" s="230" t="s">
        <v>14</v>
      </c>
      <c r="C51" s="222">
        <f>SUM(E51:L51)</f>
        <v>5550</v>
      </c>
      <c r="D51" s="222"/>
      <c r="E51" s="222"/>
      <c r="F51" s="222"/>
      <c r="G51" s="222"/>
      <c r="H51" s="222">
        <v>5550</v>
      </c>
      <c r="I51" s="222"/>
      <c r="J51" s="222"/>
      <c r="K51" s="222"/>
      <c r="L51" s="222"/>
    </row>
    <row r="52" spans="1:12" ht="30">
      <c r="A52" s="220"/>
      <c r="B52" s="230" t="s">
        <v>15</v>
      </c>
      <c r="C52" s="222">
        <f>C54+C55</f>
        <v>135749.2</v>
      </c>
      <c r="D52" s="222"/>
      <c r="E52" s="222"/>
      <c r="F52" s="222"/>
      <c r="G52" s="222"/>
      <c r="H52" s="222">
        <f>H54+H55</f>
        <v>135749.2</v>
      </c>
      <c r="I52" s="222"/>
      <c r="J52" s="222"/>
      <c r="K52" s="222"/>
      <c r="L52" s="222"/>
    </row>
    <row r="53" spans="1:12" ht="15">
      <c r="A53" s="220"/>
      <c r="B53" s="230" t="s">
        <v>718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</row>
    <row r="54" spans="1:12" ht="15">
      <c r="A54" s="220"/>
      <c r="B54" s="230" t="s">
        <v>16</v>
      </c>
      <c r="C54" s="222">
        <f>SUM(E54:L54)</f>
        <v>13491.2</v>
      </c>
      <c r="D54" s="222"/>
      <c r="E54" s="222"/>
      <c r="F54" s="222"/>
      <c r="G54" s="222"/>
      <c r="H54" s="222">
        <v>13491.2</v>
      </c>
      <c r="I54" s="222"/>
      <c r="J54" s="222"/>
      <c r="K54" s="222"/>
      <c r="L54" s="222"/>
    </row>
    <row r="55" spans="1:12" ht="45">
      <c r="A55" s="220"/>
      <c r="B55" s="230" t="s">
        <v>17</v>
      </c>
      <c r="C55" s="222">
        <f>SUM(E55:L55)</f>
        <v>122258</v>
      </c>
      <c r="D55" s="222"/>
      <c r="E55" s="222"/>
      <c r="F55" s="222"/>
      <c r="G55" s="222"/>
      <c r="H55" s="222">
        <v>122258</v>
      </c>
      <c r="I55" s="222"/>
      <c r="J55" s="222"/>
      <c r="K55" s="222"/>
      <c r="L55" s="222"/>
    </row>
    <row r="56" spans="1:12" s="229" customFormat="1" ht="20.25" customHeight="1">
      <c r="A56" s="216"/>
      <c r="B56" s="228" t="s">
        <v>18</v>
      </c>
      <c r="C56" s="218">
        <f>C58+C59+C60</f>
        <v>19500</v>
      </c>
      <c r="D56" s="218"/>
      <c r="E56" s="218"/>
      <c r="F56" s="218"/>
      <c r="G56" s="218"/>
      <c r="H56" s="218">
        <f>H58+H59+H60</f>
        <v>11500</v>
      </c>
      <c r="I56" s="218">
        <f>I58+I59+I60</f>
        <v>8000</v>
      </c>
      <c r="J56" s="218"/>
      <c r="K56" s="218"/>
      <c r="L56" s="218"/>
    </row>
    <row r="57" spans="1:12" ht="15" customHeight="1">
      <c r="A57" s="220"/>
      <c r="B57" s="214" t="s">
        <v>718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</row>
    <row r="58" spans="1:12" ht="32.25" customHeight="1">
      <c r="A58" s="220" t="s">
        <v>754</v>
      </c>
      <c r="B58" s="230" t="s">
        <v>19</v>
      </c>
      <c r="C58" s="222">
        <f aca="true" t="shared" si="4" ref="C58:C70">SUM(E58:L58)</f>
        <v>8000</v>
      </c>
      <c r="D58" s="222"/>
      <c r="E58" s="222"/>
      <c r="F58" s="222"/>
      <c r="G58" s="222"/>
      <c r="H58" s="222"/>
      <c r="I58" s="222">
        <v>8000</v>
      </c>
      <c r="J58" s="222"/>
      <c r="K58" s="222"/>
      <c r="L58" s="222"/>
    </row>
    <row r="59" spans="1:12" ht="32.25" customHeight="1">
      <c r="A59" s="220" t="s">
        <v>754</v>
      </c>
      <c r="B59" s="230" t="s">
        <v>20</v>
      </c>
      <c r="C59" s="222">
        <f t="shared" si="4"/>
        <v>3500</v>
      </c>
      <c r="D59" s="222"/>
      <c r="E59" s="222"/>
      <c r="F59" s="222"/>
      <c r="G59" s="222"/>
      <c r="H59" s="222">
        <v>3500</v>
      </c>
      <c r="I59" s="222"/>
      <c r="J59" s="222"/>
      <c r="K59" s="222"/>
      <c r="L59" s="222"/>
    </row>
    <row r="60" spans="1:12" ht="32.25" customHeight="1">
      <c r="A60" s="220" t="s">
        <v>21</v>
      </c>
      <c r="B60" s="230" t="s">
        <v>22</v>
      </c>
      <c r="C60" s="222">
        <f t="shared" si="4"/>
        <v>8000</v>
      </c>
      <c r="D60" s="222"/>
      <c r="E60" s="222"/>
      <c r="F60" s="222"/>
      <c r="G60" s="222"/>
      <c r="H60" s="222">
        <v>8000</v>
      </c>
      <c r="I60" s="222"/>
      <c r="J60" s="222"/>
      <c r="K60" s="222"/>
      <c r="L60" s="222"/>
    </row>
    <row r="61" spans="1:12" s="229" customFormat="1" ht="19.5" customHeight="1">
      <c r="A61" s="216" t="s">
        <v>21</v>
      </c>
      <c r="B61" s="228" t="s">
        <v>23</v>
      </c>
      <c r="C61" s="218">
        <f t="shared" si="4"/>
        <v>250</v>
      </c>
      <c r="D61" s="218"/>
      <c r="E61" s="218">
        <v>250</v>
      </c>
      <c r="F61" s="218"/>
      <c r="G61" s="218"/>
      <c r="H61" s="218"/>
      <c r="I61" s="218"/>
      <c r="J61" s="218"/>
      <c r="K61" s="218"/>
      <c r="L61" s="218"/>
    </row>
    <row r="62" spans="1:12" s="229" customFormat="1" ht="15" customHeight="1">
      <c r="A62" s="216" t="s">
        <v>21</v>
      </c>
      <c r="B62" s="228" t="s">
        <v>523</v>
      </c>
      <c r="C62" s="218">
        <f t="shared" si="4"/>
        <v>450</v>
      </c>
      <c r="D62" s="218"/>
      <c r="E62" s="218">
        <v>450</v>
      </c>
      <c r="F62" s="218"/>
      <c r="G62" s="218"/>
      <c r="H62" s="218"/>
      <c r="I62" s="218"/>
      <c r="J62" s="218"/>
      <c r="K62" s="218"/>
      <c r="L62" s="218"/>
    </row>
    <row r="63" spans="1:12" s="229" customFormat="1" ht="26.25" customHeight="1">
      <c r="A63" s="216" t="s">
        <v>24</v>
      </c>
      <c r="B63" s="228" t="s">
        <v>626</v>
      </c>
      <c r="C63" s="218">
        <f t="shared" si="4"/>
        <v>100</v>
      </c>
      <c r="D63" s="218"/>
      <c r="E63" s="218"/>
      <c r="F63" s="218">
        <v>100</v>
      </c>
      <c r="G63" s="218"/>
      <c r="H63" s="218"/>
      <c r="I63" s="218"/>
      <c r="J63" s="218"/>
      <c r="K63" s="218"/>
      <c r="L63" s="218"/>
    </row>
    <row r="64" spans="1:12" s="233" customFormat="1" ht="20.25" customHeight="1">
      <c r="A64" s="223"/>
      <c r="B64" s="231" t="s">
        <v>25</v>
      </c>
      <c r="C64" s="232">
        <f>SUM(D64:L64)</f>
        <v>8634.6</v>
      </c>
      <c r="D64" s="211">
        <f>SUM(D65:D70)</f>
        <v>210</v>
      </c>
      <c r="E64" s="211">
        <f aca="true" t="shared" si="5" ref="E64:L64">E66+E68+E69+E70</f>
        <v>290.5</v>
      </c>
      <c r="F64" s="211">
        <f>F66+F68+F69+F70+F65</f>
        <v>3000</v>
      </c>
      <c r="G64" s="211">
        <f t="shared" si="5"/>
        <v>0</v>
      </c>
      <c r="H64" s="211">
        <f t="shared" si="5"/>
        <v>5134.1</v>
      </c>
      <c r="I64" s="211">
        <f t="shared" si="5"/>
        <v>0</v>
      </c>
      <c r="J64" s="211">
        <f t="shared" si="5"/>
        <v>0</v>
      </c>
      <c r="K64" s="211">
        <f t="shared" si="5"/>
        <v>0</v>
      </c>
      <c r="L64" s="211">
        <f t="shared" si="5"/>
        <v>0</v>
      </c>
    </row>
    <row r="65" spans="1:12" s="233" customFormat="1" ht="20.25" customHeight="1">
      <c r="A65" s="234" t="s">
        <v>754</v>
      </c>
      <c r="B65" s="235" t="s">
        <v>601</v>
      </c>
      <c r="C65" s="222">
        <f t="shared" si="4"/>
        <v>3000</v>
      </c>
      <c r="D65" s="211"/>
      <c r="E65" s="211"/>
      <c r="F65" s="236">
        <v>3000</v>
      </c>
      <c r="G65" s="211"/>
      <c r="H65" s="211"/>
      <c r="I65" s="211"/>
      <c r="J65" s="211"/>
      <c r="K65" s="211"/>
      <c r="L65" s="211"/>
    </row>
    <row r="66" spans="1:12" s="237" customFormat="1" ht="27" customHeight="1">
      <c r="A66" s="220" t="s">
        <v>26</v>
      </c>
      <c r="B66" s="230" t="s">
        <v>27</v>
      </c>
      <c r="C66" s="222">
        <f t="shared" si="4"/>
        <v>203.9</v>
      </c>
      <c r="D66" s="222"/>
      <c r="E66" s="222">
        <v>203.9</v>
      </c>
      <c r="F66" s="222"/>
      <c r="G66" s="222"/>
      <c r="H66" s="222"/>
      <c r="I66" s="222"/>
      <c r="J66" s="222"/>
      <c r="K66" s="222"/>
      <c r="L66" s="222"/>
    </row>
    <row r="67" spans="1:12" s="237" customFormat="1" ht="33.75" customHeight="1">
      <c r="A67" s="220" t="s">
        <v>26</v>
      </c>
      <c r="B67" s="230" t="s">
        <v>28</v>
      </c>
      <c r="C67" s="222">
        <f>SUM(D67:L67)</f>
        <v>210</v>
      </c>
      <c r="D67" s="222">
        <v>210</v>
      </c>
      <c r="E67" s="222"/>
      <c r="F67" s="222"/>
      <c r="G67" s="222"/>
      <c r="H67" s="222"/>
      <c r="I67" s="222"/>
      <c r="J67" s="222"/>
      <c r="K67" s="222"/>
      <c r="L67" s="222"/>
    </row>
    <row r="68" spans="1:12" s="237" customFormat="1" ht="42" customHeight="1">
      <c r="A68" s="220" t="s">
        <v>29</v>
      </c>
      <c r="B68" s="230" t="s">
        <v>30</v>
      </c>
      <c r="C68" s="222">
        <f t="shared" si="4"/>
        <v>584.1</v>
      </c>
      <c r="D68" s="222"/>
      <c r="E68" s="222"/>
      <c r="F68" s="222"/>
      <c r="G68" s="222"/>
      <c r="H68" s="222">
        <v>584.1</v>
      </c>
      <c r="I68" s="222"/>
      <c r="J68" s="222"/>
      <c r="K68" s="222"/>
      <c r="L68" s="222"/>
    </row>
    <row r="69" spans="1:12" s="237" customFormat="1" ht="59.25" customHeight="1">
      <c r="A69" s="220" t="s">
        <v>31</v>
      </c>
      <c r="B69" s="230" t="s">
        <v>32</v>
      </c>
      <c r="C69" s="222">
        <f t="shared" si="4"/>
        <v>86.6</v>
      </c>
      <c r="D69" s="222"/>
      <c r="E69" s="222">
        <v>86.6</v>
      </c>
      <c r="F69" s="222"/>
      <c r="G69" s="222"/>
      <c r="H69" s="222"/>
      <c r="I69" s="222"/>
      <c r="J69" s="222"/>
      <c r="K69" s="222"/>
      <c r="L69" s="222"/>
    </row>
    <row r="70" spans="1:12" s="237" customFormat="1" ht="44.25" customHeight="1">
      <c r="A70" s="220" t="s">
        <v>33</v>
      </c>
      <c r="B70" s="230" t="s">
        <v>34</v>
      </c>
      <c r="C70" s="222">
        <f t="shared" si="4"/>
        <v>4550</v>
      </c>
      <c r="D70" s="222"/>
      <c r="E70" s="222"/>
      <c r="F70" s="222"/>
      <c r="G70" s="222"/>
      <c r="H70" s="222">
        <v>4550</v>
      </c>
      <c r="I70" s="222"/>
      <c r="J70" s="222"/>
      <c r="K70" s="222"/>
      <c r="L70" s="222"/>
    </row>
    <row r="71" spans="1:12" ht="30.75" customHeight="1">
      <c r="A71" s="223"/>
      <c r="B71" s="224" t="s">
        <v>35</v>
      </c>
      <c r="C71" s="211">
        <f>SUM(C17+C38+C64)-0.1</f>
        <v>2604364.65</v>
      </c>
      <c r="D71" s="211">
        <f aca="true" t="shared" si="6" ref="D71:L71">SUM(D17+D38+D64)</f>
        <v>43361.8</v>
      </c>
      <c r="E71" s="211">
        <f t="shared" si="6"/>
        <v>312665.5</v>
      </c>
      <c r="F71" s="211">
        <f t="shared" si="6"/>
        <v>1353300.5</v>
      </c>
      <c r="G71" s="211">
        <f t="shared" si="6"/>
        <v>713637.15</v>
      </c>
      <c r="H71" s="211">
        <f t="shared" si="6"/>
        <v>162692.50000000003</v>
      </c>
      <c r="I71" s="211">
        <f t="shared" si="6"/>
        <v>8000</v>
      </c>
      <c r="J71" s="211">
        <f t="shared" si="6"/>
        <v>3078.5</v>
      </c>
      <c r="K71" s="211">
        <f t="shared" si="6"/>
        <v>149.8</v>
      </c>
      <c r="L71" s="211">
        <f t="shared" si="6"/>
        <v>7479</v>
      </c>
    </row>
    <row r="72" spans="1:12" s="233" customFormat="1" ht="15.75">
      <c r="A72" s="238"/>
      <c r="B72" s="239"/>
      <c r="C72" s="240"/>
      <c r="D72" s="240"/>
      <c r="E72" s="240"/>
      <c r="F72" s="240"/>
      <c r="G72" s="241"/>
      <c r="H72" s="241"/>
      <c r="I72" s="241"/>
      <c r="J72" s="241"/>
      <c r="K72" s="241"/>
      <c r="L72" s="241"/>
    </row>
    <row r="73" spans="1:11" ht="15.75">
      <c r="A73" s="200"/>
      <c r="B73" s="200"/>
      <c r="C73" s="242"/>
      <c r="D73" s="242"/>
      <c r="E73" s="196"/>
      <c r="F73" s="196"/>
      <c r="G73" s="200"/>
      <c r="H73" s="200"/>
      <c r="I73" s="200"/>
      <c r="J73" s="200"/>
      <c r="K73" s="200"/>
    </row>
    <row r="74" spans="1:15" ht="15.75">
      <c r="A74" s="243"/>
      <c r="B74" s="244"/>
      <c r="C74" s="245"/>
      <c r="D74" s="245"/>
      <c r="E74" s="245"/>
      <c r="F74" s="246"/>
      <c r="G74" s="200"/>
      <c r="H74" s="246"/>
      <c r="I74" s="246"/>
      <c r="J74" s="246"/>
      <c r="K74" s="246"/>
      <c r="L74" s="246"/>
      <c r="M74" s="246"/>
      <c r="N74" s="246"/>
      <c r="O74" s="246"/>
    </row>
    <row r="75" ht="12.75">
      <c r="A75" s="247"/>
    </row>
    <row r="77" spans="3:4" ht="12.75">
      <c r="C77" s="248"/>
      <c r="D77" s="248"/>
    </row>
  </sheetData>
  <mergeCells count="7">
    <mergeCell ref="A11:L11"/>
    <mergeCell ref="A12:L12"/>
    <mergeCell ref="A13:L13"/>
    <mergeCell ref="G7:L7"/>
    <mergeCell ref="G8:L8"/>
    <mergeCell ref="G9:L9"/>
    <mergeCell ref="G10:L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">
      <selection activeCell="Y4" sqref="Y4"/>
    </sheetView>
  </sheetViews>
  <sheetFormatPr defaultColWidth="9.140625" defaultRowHeight="12.75"/>
  <cols>
    <col min="1" max="1" width="0.2890625" style="5" customWidth="1"/>
    <col min="2" max="2" width="10.421875" style="5" hidden="1" customWidth="1"/>
    <col min="3" max="3" width="10.28125" style="5" hidden="1" customWidth="1"/>
    <col min="4" max="4" width="16.140625" style="5" hidden="1" customWidth="1"/>
    <col min="5" max="5" width="12.421875" style="5" hidden="1" customWidth="1"/>
    <col min="6" max="6" width="10.00390625" style="5" hidden="1" customWidth="1"/>
    <col min="7" max="7" width="21.7109375" style="5" customWidth="1"/>
    <col min="8" max="8" width="10.421875" style="5" customWidth="1"/>
    <col min="9" max="9" width="10.00390625" style="5" customWidth="1"/>
    <col min="10" max="10" width="7.7109375" style="5" customWidth="1"/>
    <col min="11" max="11" width="7.00390625" style="5" customWidth="1"/>
    <col min="12" max="12" width="0" style="5" hidden="1" customWidth="1"/>
    <col min="13" max="13" width="11.57421875" style="5" customWidth="1"/>
    <col min="14" max="20" width="11.00390625" style="5" customWidth="1"/>
    <col min="21" max="23" width="0" style="5" hidden="1" customWidth="1"/>
    <col min="24" max="24" width="0.71875" style="5" customWidth="1"/>
    <col min="25" max="235" width="9.140625" style="5" customWidth="1"/>
    <col min="236" max="16384" width="9.140625" style="5" customWidth="1"/>
  </cols>
  <sheetData>
    <row r="1" spans="18:20" ht="12.75">
      <c r="R1" s="11"/>
      <c r="S1" s="249"/>
      <c r="T1" s="250" t="s">
        <v>36</v>
      </c>
    </row>
    <row r="2" spans="18:20" ht="12.75">
      <c r="R2" s="251"/>
      <c r="S2" s="251"/>
      <c r="T2" s="250" t="s">
        <v>383</v>
      </c>
    </row>
    <row r="3" spans="18:20" ht="12.75">
      <c r="R3" s="11"/>
      <c r="S3" s="249"/>
      <c r="T3" s="250" t="s">
        <v>37</v>
      </c>
    </row>
    <row r="4" spans="18:20" ht="12.75">
      <c r="R4" s="11"/>
      <c r="S4" s="501">
        <v>39695</v>
      </c>
      <c r="T4" s="112" t="s">
        <v>439</v>
      </c>
    </row>
    <row r="5" spans="18:20" ht="12.75">
      <c r="R5" s="11"/>
      <c r="S5" s="11"/>
      <c r="T5" s="252"/>
    </row>
    <row r="6" spans="18:20" ht="12.75">
      <c r="R6" s="249"/>
      <c r="S6" s="249"/>
      <c r="T6" s="250" t="s">
        <v>36</v>
      </c>
    </row>
    <row r="7" spans="18:20" ht="12.75">
      <c r="R7" s="249"/>
      <c r="S7" s="251"/>
      <c r="T7" s="250" t="s">
        <v>330</v>
      </c>
    </row>
    <row r="8" spans="18:20" ht="12.75">
      <c r="R8" s="249"/>
      <c r="S8" s="249"/>
      <c r="T8" s="250" t="s">
        <v>37</v>
      </c>
    </row>
    <row r="9" spans="1:24" ht="12.75" customHeight="1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3"/>
      <c r="O9" s="3"/>
      <c r="P9" s="3"/>
      <c r="Q9" s="3"/>
      <c r="R9" s="249"/>
      <c r="S9" s="425" t="s">
        <v>752</v>
      </c>
      <c r="T9" s="426"/>
      <c r="U9" s="3"/>
      <c r="V9" s="3"/>
      <c r="W9" s="3"/>
      <c r="X9" s="3"/>
    </row>
    <row r="10" spans="1:24" ht="12.75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3"/>
      <c r="O10" s="3"/>
      <c r="P10" s="3"/>
      <c r="Q10" s="3"/>
      <c r="R10" s="249"/>
      <c r="S10" s="254"/>
      <c r="T10" s="255"/>
      <c r="U10" s="3"/>
      <c r="V10" s="3"/>
      <c r="W10" s="3"/>
      <c r="X10" s="3"/>
    </row>
    <row r="11" spans="1:24" ht="39.75" customHeight="1">
      <c r="A11" s="256"/>
      <c r="B11" s="256"/>
      <c r="C11" s="256"/>
      <c r="D11" s="256"/>
      <c r="E11" s="256"/>
      <c r="F11" s="256"/>
      <c r="G11" s="256"/>
      <c r="H11" s="427" t="s">
        <v>38</v>
      </c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3"/>
      <c r="V11" s="3"/>
      <c r="W11" s="3"/>
      <c r="X11" s="3"/>
    </row>
    <row r="12" spans="1:24" ht="16.5" customHeight="1" thickBot="1">
      <c r="A12" s="256"/>
      <c r="B12" s="256"/>
      <c r="C12" s="256"/>
      <c r="D12" s="256"/>
      <c r="E12" s="256"/>
      <c r="F12" s="256"/>
      <c r="G12" s="256"/>
      <c r="H12" s="257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3"/>
      <c r="V12" s="3"/>
      <c r="W12" s="3"/>
      <c r="X12" s="3"/>
    </row>
    <row r="13" spans="1:24" ht="12" customHeight="1" thickBot="1">
      <c r="A13" s="429" t="s">
        <v>386</v>
      </c>
      <c r="B13" s="429"/>
      <c r="C13" s="429"/>
      <c r="D13" s="429"/>
      <c r="E13" s="429"/>
      <c r="F13" s="429"/>
      <c r="G13" s="429"/>
      <c r="H13" s="431" t="s">
        <v>717</v>
      </c>
      <c r="I13" s="432"/>
      <c r="J13" s="432"/>
      <c r="K13" s="432"/>
      <c r="L13" s="3"/>
      <c r="M13" s="433" t="s">
        <v>39</v>
      </c>
      <c r="N13" s="430" t="s">
        <v>718</v>
      </c>
      <c r="O13" s="430"/>
      <c r="P13" s="430"/>
      <c r="Q13" s="430"/>
      <c r="R13" s="430"/>
      <c r="S13" s="430"/>
      <c r="T13" s="430"/>
      <c r="U13" s="259"/>
      <c r="V13" s="259"/>
      <c r="W13" s="260"/>
      <c r="X13" s="261"/>
    </row>
    <row r="14" spans="1:24" ht="54.75" customHeight="1" thickBot="1">
      <c r="A14" s="429"/>
      <c r="B14" s="429"/>
      <c r="C14" s="429"/>
      <c r="D14" s="429"/>
      <c r="E14" s="429"/>
      <c r="F14" s="429"/>
      <c r="G14" s="429"/>
      <c r="H14" s="435" t="s">
        <v>720</v>
      </c>
      <c r="I14" s="437" t="s">
        <v>387</v>
      </c>
      <c r="J14" s="437" t="s">
        <v>388</v>
      </c>
      <c r="K14" s="439" t="s">
        <v>389</v>
      </c>
      <c r="L14" s="262"/>
      <c r="M14" s="433"/>
      <c r="N14" s="430" t="s">
        <v>721</v>
      </c>
      <c r="O14" s="430" t="s">
        <v>40</v>
      </c>
      <c r="P14" s="430" t="s">
        <v>722</v>
      </c>
      <c r="Q14" s="430" t="s">
        <v>723</v>
      </c>
      <c r="R14" s="430" t="s">
        <v>724</v>
      </c>
      <c r="S14" s="430" t="s">
        <v>41</v>
      </c>
      <c r="T14" s="430" t="s">
        <v>42</v>
      </c>
      <c r="U14" s="263"/>
      <c r="V14" s="263"/>
      <c r="W14" s="264"/>
      <c r="X14" s="261"/>
    </row>
    <row r="15" spans="1:24" ht="105.75" customHeight="1" thickBot="1">
      <c r="A15" s="430"/>
      <c r="B15" s="430"/>
      <c r="C15" s="430"/>
      <c r="D15" s="430"/>
      <c r="E15" s="430"/>
      <c r="F15" s="430"/>
      <c r="G15" s="430"/>
      <c r="H15" s="436"/>
      <c r="I15" s="438"/>
      <c r="J15" s="438"/>
      <c r="K15" s="440"/>
      <c r="L15" s="3"/>
      <c r="M15" s="434"/>
      <c r="N15" s="441"/>
      <c r="O15" s="441"/>
      <c r="P15" s="441"/>
      <c r="Q15" s="441"/>
      <c r="R15" s="441"/>
      <c r="S15" s="441"/>
      <c r="T15" s="441"/>
      <c r="U15" s="3"/>
      <c r="V15" s="3"/>
      <c r="W15" s="3"/>
      <c r="X15" s="3"/>
    </row>
    <row r="16" spans="1:24" ht="15.75" customHeight="1" thickBot="1">
      <c r="A16" s="265"/>
      <c r="B16" s="265"/>
      <c r="C16" s="265"/>
      <c r="D16" s="265"/>
      <c r="E16" s="265"/>
      <c r="F16" s="265"/>
      <c r="G16" s="266">
        <v>1</v>
      </c>
      <c r="H16" s="267">
        <v>2</v>
      </c>
      <c r="I16" s="267">
        <v>3</v>
      </c>
      <c r="J16" s="267">
        <v>4</v>
      </c>
      <c r="K16" s="267">
        <v>5</v>
      </c>
      <c r="L16" s="268"/>
      <c r="M16" s="266">
        <v>6</v>
      </c>
      <c r="N16" s="269">
        <v>7</v>
      </c>
      <c r="O16" s="269">
        <v>8</v>
      </c>
      <c r="P16" s="269">
        <v>9</v>
      </c>
      <c r="Q16" s="269">
        <v>10</v>
      </c>
      <c r="R16" s="269">
        <v>11</v>
      </c>
      <c r="S16" s="269">
        <v>12</v>
      </c>
      <c r="T16" s="269">
        <v>13</v>
      </c>
      <c r="U16" s="3"/>
      <c r="V16" s="3"/>
      <c r="W16" s="3"/>
      <c r="X16" s="3"/>
    </row>
    <row r="17" spans="1:24" ht="51" customHeight="1" thickBot="1">
      <c r="A17" s="442" t="s">
        <v>414</v>
      </c>
      <c r="B17" s="443"/>
      <c r="C17" s="443"/>
      <c r="D17" s="443"/>
      <c r="E17" s="443"/>
      <c r="F17" s="443"/>
      <c r="G17" s="444"/>
      <c r="H17" s="270">
        <v>905</v>
      </c>
      <c r="I17" s="271">
        <v>0</v>
      </c>
      <c r="J17" s="272">
        <v>0</v>
      </c>
      <c r="K17" s="273">
        <v>0</v>
      </c>
      <c r="L17" s="274"/>
      <c r="M17" s="275">
        <v>204760.5</v>
      </c>
      <c r="N17" s="275">
        <v>42201.5</v>
      </c>
      <c r="O17" s="275">
        <v>281.8</v>
      </c>
      <c r="P17" s="275">
        <v>11131.6</v>
      </c>
      <c r="Q17" s="275">
        <v>4827.3</v>
      </c>
      <c r="R17" s="275">
        <v>16216.1</v>
      </c>
      <c r="S17" s="275">
        <v>3210.5</v>
      </c>
      <c r="T17" s="275">
        <v>88958.3</v>
      </c>
      <c r="U17" s="276">
        <v>0</v>
      </c>
      <c r="V17" s="277">
        <v>0</v>
      </c>
      <c r="W17" s="277">
        <v>109639558.64999998</v>
      </c>
      <c r="X17" s="261"/>
    </row>
    <row r="18" spans="1:24" ht="12" customHeight="1">
      <c r="A18" s="278"/>
      <c r="B18" s="445" t="s">
        <v>543</v>
      </c>
      <c r="C18" s="446"/>
      <c r="D18" s="446"/>
      <c r="E18" s="446"/>
      <c r="F18" s="446"/>
      <c r="G18" s="447"/>
      <c r="H18" s="279">
        <v>905</v>
      </c>
      <c r="I18" s="280">
        <v>701</v>
      </c>
      <c r="J18" s="281">
        <v>0</v>
      </c>
      <c r="K18" s="282">
        <v>0</v>
      </c>
      <c r="L18" s="279"/>
      <c r="M18" s="283">
        <v>78110.7</v>
      </c>
      <c r="N18" s="283">
        <v>456.4</v>
      </c>
      <c r="O18" s="283">
        <v>0</v>
      </c>
      <c r="P18" s="283">
        <v>118.9</v>
      </c>
      <c r="Q18" s="283">
        <v>82.1</v>
      </c>
      <c r="R18" s="283">
        <v>1003.7</v>
      </c>
      <c r="S18" s="283">
        <v>0</v>
      </c>
      <c r="T18" s="283">
        <v>73981.6</v>
      </c>
      <c r="U18" s="284">
        <v>0</v>
      </c>
      <c r="V18" s="285">
        <v>0</v>
      </c>
      <c r="W18" s="285">
        <v>44355321.38</v>
      </c>
      <c r="X18" s="261"/>
    </row>
    <row r="19" spans="1:24" ht="21.75" customHeight="1">
      <c r="A19" s="286"/>
      <c r="B19" s="287"/>
      <c r="C19" s="448" t="s">
        <v>544</v>
      </c>
      <c r="D19" s="449"/>
      <c r="E19" s="449"/>
      <c r="F19" s="449"/>
      <c r="G19" s="450"/>
      <c r="H19" s="288">
        <v>905</v>
      </c>
      <c r="I19" s="289">
        <v>701</v>
      </c>
      <c r="J19" s="290">
        <v>4200000</v>
      </c>
      <c r="K19" s="291">
        <v>0</v>
      </c>
      <c r="L19" s="279"/>
      <c r="M19" s="292">
        <v>78110.7</v>
      </c>
      <c r="N19" s="292">
        <v>456.4</v>
      </c>
      <c r="O19" s="292">
        <v>0</v>
      </c>
      <c r="P19" s="292">
        <v>118.9</v>
      </c>
      <c r="Q19" s="292">
        <v>82.1</v>
      </c>
      <c r="R19" s="292">
        <v>1003.7</v>
      </c>
      <c r="S19" s="292">
        <v>0</v>
      </c>
      <c r="T19" s="292">
        <v>73981.6</v>
      </c>
      <c r="U19" s="284">
        <v>0</v>
      </c>
      <c r="V19" s="285">
        <v>0</v>
      </c>
      <c r="W19" s="285">
        <v>44355321.38</v>
      </c>
      <c r="X19" s="261"/>
    </row>
    <row r="20" spans="1:24" ht="32.25" customHeight="1">
      <c r="A20" s="286"/>
      <c r="B20" s="293"/>
      <c r="C20" s="294"/>
      <c r="D20" s="448" t="s">
        <v>459</v>
      </c>
      <c r="E20" s="449"/>
      <c r="F20" s="449"/>
      <c r="G20" s="450"/>
      <c r="H20" s="288">
        <v>905</v>
      </c>
      <c r="I20" s="289">
        <v>701</v>
      </c>
      <c r="J20" s="290">
        <v>4209900</v>
      </c>
      <c r="K20" s="291">
        <v>0</v>
      </c>
      <c r="L20" s="279"/>
      <c r="M20" s="292">
        <v>78110.7</v>
      </c>
      <c r="N20" s="292">
        <v>456.4</v>
      </c>
      <c r="O20" s="292">
        <v>0</v>
      </c>
      <c r="P20" s="292">
        <v>118.9</v>
      </c>
      <c r="Q20" s="292">
        <v>82.1</v>
      </c>
      <c r="R20" s="292">
        <v>1003.7</v>
      </c>
      <c r="S20" s="292">
        <v>0</v>
      </c>
      <c r="T20" s="292">
        <v>73981.6</v>
      </c>
      <c r="U20" s="284">
        <v>0</v>
      </c>
      <c r="V20" s="285">
        <v>0</v>
      </c>
      <c r="W20" s="285">
        <v>44355321.38</v>
      </c>
      <c r="X20" s="261"/>
    </row>
    <row r="21" spans="1:24" ht="21.75" customHeight="1">
      <c r="A21" s="286"/>
      <c r="B21" s="293"/>
      <c r="C21" s="146"/>
      <c r="D21" s="146"/>
      <c r="E21" s="294"/>
      <c r="F21" s="451" t="s">
        <v>725</v>
      </c>
      <c r="G21" s="452"/>
      <c r="H21" s="288">
        <v>905</v>
      </c>
      <c r="I21" s="289">
        <v>701</v>
      </c>
      <c r="J21" s="290">
        <v>4209900</v>
      </c>
      <c r="K21" s="291">
        <v>1</v>
      </c>
      <c r="L21" s="279"/>
      <c r="M21" s="292">
        <v>78110.7</v>
      </c>
      <c r="N21" s="292">
        <v>456.4</v>
      </c>
      <c r="O21" s="292">
        <v>0</v>
      </c>
      <c r="P21" s="292">
        <v>118.9</v>
      </c>
      <c r="Q21" s="292">
        <v>82.1</v>
      </c>
      <c r="R21" s="292">
        <v>1003.7</v>
      </c>
      <c r="S21" s="292">
        <v>0</v>
      </c>
      <c r="T21" s="292">
        <v>73981.6</v>
      </c>
      <c r="U21" s="284">
        <v>0</v>
      </c>
      <c r="V21" s="285">
        <v>0</v>
      </c>
      <c r="W21" s="285">
        <v>44355321.38</v>
      </c>
      <c r="X21" s="261"/>
    </row>
    <row r="22" spans="1:24" ht="32.25" customHeight="1">
      <c r="A22" s="286"/>
      <c r="B22" s="293"/>
      <c r="C22" s="146"/>
      <c r="D22" s="146"/>
      <c r="E22" s="146"/>
      <c r="F22" s="295"/>
      <c r="G22" s="296" t="s">
        <v>43</v>
      </c>
      <c r="H22" s="288">
        <v>905</v>
      </c>
      <c r="I22" s="289">
        <v>701</v>
      </c>
      <c r="J22" s="290">
        <v>4209900</v>
      </c>
      <c r="K22" s="291">
        <v>1</v>
      </c>
      <c r="L22" s="279"/>
      <c r="M22" s="292">
        <v>465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v>0</v>
      </c>
      <c r="U22" s="284">
        <v>0</v>
      </c>
      <c r="V22" s="285">
        <v>0</v>
      </c>
      <c r="W22" s="285">
        <v>464982.04</v>
      </c>
      <c r="X22" s="261"/>
    </row>
    <row r="23" spans="1:24" ht="12" customHeight="1">
      <c r="A23" s="286"/>
      <c r="B23" s="453" t="s">
        <v>550</v>
      </c>
      <c r="C23" s="454"/>
      <c r="D23" s="454"/>
      <c r="E23" s="454"/>
      <c r="F23" s="454"/>
      <c r="G23" s="455"/>
      <c r="H23" s="279">
        <v>905</v>
      </c>
      <c r="I23" s="280">
        <v>702</v>
      </c>
      <c r="J23" s="281">
        <v>0</v>
      </c>
      <c r="K23" s="282">
        <v>0</v>
      </c>
      <c r="L23" s="279"/>
      <c r="M23" s="283">
        <v>33504.1</v>
      </c>
      <c r="N23" s="283">
        <v>712.1</v>
      </c>
      <c r="O23" s="283">
        <v>0</v>
      </c>
      <c r="P23" s="283">
        <v>187.5</v>
      </c>
      <c r="Q23" s="283">
        <v>1189.2</v>
      </c>
      <c r="R23" s="283">
        <v>3468.2</v>
      </c>
      <c r="S23" s="283">
        <v>0</v>
      </c>
      <c r="T23" s="283">
        <v>14374.7</v>
      </c>
      <c r="U23" s="284">
        <v>0</v>
      </c>
      <c r="V23" s="285">
        <v>0</v>
      </c>
      <c r="W23" s="285">
        <v>16655843.780000001</v>
      </c>
      <c r="X23" s="261"/>
    </row>
    <row r="24" spans="1:24" ht="32.25" customHeight="1">
      <c r="A24" s="286"/>
      <c r="B24" s="287"/>
      <c r="C24" s="448" t="s">
        <v>551</v>
      </c>
      <c r="D24" s="449"/>
      <c r="E24" s="449"/>
      <c r="F24" s="449"/>
      <c r="G24" s="450"/>
      <c r="H24" s="288">
        <v>905</v>
      </c>
      <c r="I24" s="289">
        <v>702</v>
      </c>
      <c r="J24" s="290">
        <v>4210000</v>
      </c>
      <c r="K24" s="291">
        <v>0</v>
      </c>
      <c r="L24" s="279"/>
      <c r="M24" s="292">
        <v>24904.4</v>
      </c>
      <c r="N24" s="292">
        <v>121.7</v>
      </c>
      <c r="O24" s="292">
        <v>0</v>
      </c>
      <c r="P24" s="292">
        <v>31.8</v>
      </c>
      <c r="Q24" s="292">
        <v>1109.5</v>
      </c>
      <c r="R24" s="292">
        <v>1982</v>
      </c>
      <c r="S24" s="292">
        <v>0</v>
      </c>
      <c r="T24" s="292">
        <v>14069.3</v>
      </c>
      <c r="U24" s="284">
        <v>0</v>
      </c>
      <c r="V24" s="285">
        <v>0</v>
      </c>
      <c r="W24" s="285">
        <v>12356533.89</v>
      </c>
      <c r="X24" s="261"/>
    </row>
    <row r="25" spans="1:24" ht="32.25" customHeight="1">
      <c r="A25" s="286"/>
      <c r="B25" s="293"/>
      <c r="C25" s="294"/>
      <c r="D25" s="448" t="s">
        <v>459</v>
      </c>
      <c r="E25" s="449"/>
      <c r="F25" s="449"/>
      <c r="G25" s="450"/>
      <c r="H25" s="288">
        <v>905</v>
      </c>
      <c r="I25" s="289">
        <v>702</v>
      </c>
      <c r="J25" s="290">
        <v>4219900</v>
      </c>
      <c r="K25" s="291">
        <v>0</v>
      </c>
      <c r="L25" s="279"/>
      <c r="M25" s="292">
        <v>24904.4</v>
      </c>
      <c r="N25" s="292">
        <v>121.7</v>
      </c>
      <c r="O25" s="292">
        <v>0</v>
      </c>
      <c r="P25" s="292">
        <v>31.8</v>
      </c>
      <c r="Q25" s="292">
        <v>1109.5</v>
      </c>
      <c r="R25" s="292">
        <v>1982</v>
      </c>
      <c r="S25" s="292">
        <v>0</v>
      </c>
      <c r="T25" s="292">
        <v>14069.3</v>
      </c>
      <c r="U25" s="284">
        <v>0</v>
      </c>
      <c r="V25" s="285">
        <v>0</v>
      </c>
      <c r="W25" s="285">
        <v>12356533.89</v>
      </c>
      <c r="X25" s="261"/>
    </row>
    <row r="26" spans="1:24" ht="21.75" customHeight="1">
      <c r="A26" s="286"/>
      <c r="B26" s="293"/>
      <c r="C26" s="146"/>
      <c r="D26" s="146"/>
      <c r="E26" s="294"/>
      <c r="F26" s="451" t="s">
        <v>725</v>
      </c>
      <c r="G26" s="452"/>
      <c r="H26" s="288">
        <v>905</v>
      </c>
      <c r="I26" s="289">
        <v>702</v>
      </c>
      <c r="J26" s="290">
        <v>4219900</v>
      </c>
      <c r="K26" s="291">
        <v>1</v>
      </c>
      <c r="L26" s="279"/>
      <c r="M26" s="292">
        <v>24904.4</v>
      </c>
      <c r="N26" s="292">
        <v>121.7</v>
      </c>
      <c r="O26" s="292">
        <v>0</v>
      </c>
      <c r="P26" s="292">
        <v>31.8</v>
      </c>
      <c r="Q26" s="292">
        <v>1109.5</v>
      </c>
      <c r="R26" s="292">
        <v>1982</v>
      </c>
      <c r="S26" s="292">
        <v>0</v>
      </c>
      <c r="T26" s="292">
        <v>14069.3</v>
      </c>
      <c r="U26" s="284">
        <v>0</v>
      </c>
      <c r="V26" s="285">
        <v>0</v>
      </c>
      <c r="W26" s="285">
        <v>12356533.89</v>
      </c>
      <c r="X26" s="261"/>
    </row>
    <row r="27" spans="1:24" ht="32.25" customHeight="1">
      <c r="A27" s="286"/>
      <c r="B27" s="293"/>
      <c r="C27" s="146"/>
      <c r="D27" s="146"/>
      <c r="E27" s="146"/>
      <c r="F27" s="295"/>
      <c r="G27" s="296" t="s">
        <v>43</v>
      </c>
      <c r="H27" s="288">
        <v>905</v>
      </c>
      <c r="I27" s="289">
        <v>702</v>
      </c>
      <c r="J27" s="290">
        <v>4219900</v>
      </c>
      <c r="K27" s="291">
        <v>1</v>
      </c>
      <c r="L27" s="279"/>
      <c r="M27" s="292">
        <v>733.2</v>
      </c>
      <c r="N27" s="292">
        <v>0</v>
      </c>
      <c r="O27" s="292">
        <v>0</v>
      </c>
      <c r="P27" s="292">
        <v>0</v>
      </c>
      <c r="Q27" s="292">
        <v>0</v>
      </c>
      <c r="R27" s="292">
        <v>0</v>
      </c>
      <c r="S27" s="292">
        <v>0</v>
      </c>
      <c r="T27" s="292">
        <v>0</v>
      </c>
      <c r="U27" s="284">
        <v>0</v>
      </c>
      <c r="V27" s="285">
        <v>0</v>
      </c>
      <c r="W27" s="285">
        <v>733152.8</v>
      </c>
      <c r="X27" s="261"/>
    </row>
    <row r="28" spans="1:24" ht="21.75" customHeight="1">
      <c r="A28" s="286"/>
      <c r="B28" s="287"/>
      <c r="C28" s="448" t="s">
        <v>561</v>
      </c>
      <c r="D28" s="449"/>
      <c r="E28" s="449"/>
      <c r="F28" s="449"/>
      <c r="G28" s="450"/>
      <c r="H28" s="288">
        <v>905</v>
      </c>
      <c r="I28" s="289">
        <v>702</v>
      </c>
      <c r="J28" s="290">
        <v>4230000</v>
      </c>
      <c r="K28" s="291">
        <v>0</v>
      </c>
      <c r="L28" s="279"/>
      <c r="M28" s="292">
        <v>7819.5</v>
      </c>
      <c r="N28" s="292">
        <v>590.4</v>
      </c>
      <c r="O28" s="292">
        <v>0</v>
      </c>
      <c r="P28" s="292">
        <v>155.7</v>
      </c>
      <c r="Q28" s="292">
        <v>11.4</v>
      </c>
      <c r="R28" s="292">
        <v>1354.2</v>
      </c>
      <c r="S28" s="292">
        <v>0</v>
      </c>
      <c r="T28" s="292">
        <v>0</v>
      </c>
      <c r="U28" s="284">
        <v>0</v>
      </c>
      <c r="V28" s="285">
        <v>0</v>
      </c>
      <c r="W28" s="285">
        <v>4186156.57</v>
      </c>
      <c r="X28" s="261"/>
    </row>
    <row r="29" spans="1:24" ht="32.25" customHeight="1">
      <c r="A29" s="286"/>
      <c r="B29" s="293"/>
      <c r="C29" s="294"/>
      <c r="D29" s="448" t="s">
        <v>459</v>
      </c>
      <c r="E29" s="449"/>
      <c r="F29" s="449"/>
      <c r="G29" s="450"/>
      <c r="H29" s="288">
        <v>905</v>
      </c>
      <c r="I29" s="289">
        <v>702</v>
      </c>
      <c r="J29" s="290">
        <v>4239900</v>
      </c>
      <c r="K29" s="291">
        <v>0</v>
      </c>
      <c r="L29" s="279"/>
      <c r="M29" s="292">
        <v>7819.5</v>
      </c>
      <c r="N29" s="292">
        <v>590.4</v>
      </c>
      <c r="O29" s="292">
        <v>0</v>
      </c>
      <c r="P29" s="292">
        <v>155.7</v>
      </c>
      <c r="Q29" s="292">
        <v>11.4</v>
      </c>
      <c r="R29" s="292">
        <v>1354.2</v>
      </c>
      <c r="S29" s="292">
        <v>0</v>
      </c>
      <c r="T29" s="292">
        <v>0</v>
      </c>
      <c r="U29" s="284">
        <v>0</v>
      </c>
      <c r="V29" s="285">
        <v>0</v>
      </c>
      <c r="W29" s="285">
        <v>4186156.57</v>
      </c>
      <c r="X29" s="261"/>
    </row>
    <row r="30" spans="1:24" ht="21.75" customHeight="1">
      <c r="A30" s="286"/>
      <c r="B30" s="293"/>
      <c r="C30" s="146"/>
      <c r="D30" s="294"/>
      <c r="E30" s="448" t="s">
        <v>562</v>
      </c>
      <c r="F30" s="449"/>
      <c r="G30" s="450"/>
      <c r="H30" s="288">
        <v>905</v>
      </c>
      <c r="I30" s="289">
        <v>702</v>
      </c>
      <c r="J30" s="290">
        <v>4239901</v>
      </c>
      <c r="K30" s="291">
        <v>0</v>
      </c>
      <c r="L30" s="279"/>
      <c r="M30" s="292">
        <v>6432</v>
      </c>
      <c r="N30" s="292">
        <v>590.4</v>
      </c>
      <c r="O30" s="292">
        <v>0</v>
      </c>
      <c r="P30" s="292">
        <v>155.7</v>
      </c>
      <c r="Q30" s="292">
        <v>0</v>
      </c>
      <c r="R30" s="292">
        <v>1085</v>
      </c>
      <c r="S30" s="292">
        <v>0</v>
      </c>
      <c r="T30" s="292">
        <v>0</v>
      </c>
      <c r="U30" s="284">
        <v>0</v>
      </c>
      <c r="V30" s="285">
        <v>0</v>
      </c>
      <c r="W30" s="285">
        <v>3603849.3</v>
      </c>
      <c r="X30" s="261"/>
    </row>
    <row r="31" spans="1:24" ht="21.75" customHeight="1">
      <c r="A31" s="286"/>
      <c r="B31" s="293"/>
      <c r="C31" s="146"/>
      <c r="D31" s="146"/>
      <c r="E31" s="294"/>
      <c r="F31" s="451" t="s">
        <v>725</v>
      </c>
      <c r="G31" s="452"/>
      <c r="H31" s="288">
        <v>905</v>
      </c>
      <c r="I31" s="289">
        <v>702</v>
      </c>
      <c r="J31" s="290">
        <v>4239901</v>
      </c>
      <c r="K31" s="291">
        <v>1</v>
      </c>
      <c r="L31" s="279"/>
      <c r="M31" s="292">
        <v>6432</v>
      </c>
      <c r="N31" s="292">
        <v>590.4</v>
      </c>
      <c r="O31" s="292">
        <v>0</v>
      </c>
      <c r="P31" s="292">
        <v>155.7</v>
      </c>
      <c r="Q31" s="292">
        <v>0</v>
      </c>
      <c r="R31" s="292">
        <v>1085</v>
      </c>
      <c r="S31" s="292">
        <v>0</v>
      </c>
      <c r="T31" s="292">
        <v>0</v>
      </c>
      <c r="U31" s="284">
        <v>0</v>
      </c>
      <c r="V31" s="285">
        <v>0</v>
      </c>
      <c r="W31" s="285">
        <v>3603849.3</v>
      </c>
      <c r="X31" s="261"/>
    </row>
    <row r="32" spans="1:24" ht="32.25" customHeight="1">
      <c r="A32" s="286"/>
      <c r="B32" s="293"/>
      <c r="C32" s="146"/>
      <c r="D32" s="146"/>
      <c r="E32" s="146"/>
      <c r="F32" s="295"/>
      <c r="G32" s="296" t="s">
        <v>43</v>
      </c>
      <c r="H32" s="288">
        <v>905</v>
      </c>
      <c r="I32" s="289">
        <v>702</v>
      </c>
      <c r="J32" s="290">
        <v>4239901</v>
      </c>
      <c r="K32" s="291">
        <v>1</v>
      </c>
      <c r="L32" s="279"/>
      <c r="M32" s="292">
        <v>5.1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0</v>
      </c>
      <c r="T32" s="292">
        <v>0</v>
      </c>
      <c r="U32" s="284">
        <v>0</v>
      </c>
      <c r="V32" s="285">
        <v>0</v>
      </c>
      <c r="W32" s="285">
        <v>0</v>
      </c>
      <c r="X32" s="261"/>
    </row>
    <row r="33" spans="1:24" ht="32.25" customHeight="1">
      <c r="A33" s="286"/>
      <c r="B33" s="293"/>
      <c r="C33" s="146"/>
      <c r="D33" s="294"/>
      <c r="E33" s="448" t="s">
        <v>563</v>
      </c>
      <c r="F33" s="449"/>
      <c r="G33" s="450"/>
      <c r="H33" s="288">
        <v>905</v>
      </c>
      <c r="I33" s="289">
        <v>702</v>
      </c>
      <c r="J33" s="290">
        <v>4239902</v>
      </c>
      <c r="K33" s="291">
        <v>0</v>
      </c>
      <c r="L33" s="279"/>
      <c r="M33" s="292">
        <v>1387.5</v>
      </c>
      <c r="N33" s="292">
        <v>0</v>
      </c>
      <c r="O33" s="292">
        <v>0</v>
      </c>
      <c r="P33" s="292">
        <v>0</v>
      </c>
      <c r="Q33" s="292">
        <v>11.4</v>
      </c>
      <c r="R33" s="292">
        <v>269.2</v>
      </c>
      <c r="S33" s="292">
        <v>0</v>
      </c>
      <c r="T33" s="292">
        <v>0</v>
      </c>
      <c r="U33" s="284">
        <v>0</v>
      </c>
      <c r="V33" s="285">
        <v>0</v>
      </c>
      <c r="W33" s="285">
        <v>582307.27</v>
      </c>
      <c r="X33" s="261"/>
    </row>
    <row r="34" spans="1:24" ht="21.75" customHeight="1">
      <c r="A34" s="286"/>
      <c r="B34" s="293"/>
      <c r="C34" s="146"/>
      <c r="D34" s="146"/>
      <c r="E34" s="294"/>
      <c r="F34" s="451" t="s">
        <v>725</v>
      </c>
      <c r="G34" s="452"/>
      <c r="H34" s="288">
        <v>905</v>
      </c>
      <c r="I34" s="289">
        <v>702</v>
      </c>
      <c r="J34" s="290">
        <v>4239902</v>
      </c>
      <c r="K34" s="291">
        <v>1</v>
      </c>
      <c r="L34" s="279"/>
      <c r="M34" s="292">
        <v>1387.5</v>
      </c>
      <c r="N34" s="292">
        <v>0</v>
      </c>
      <c r="O34" s="292">
        <v>0</v>
      </c>
      <c r="P34" s="292">
        <v>0</v>
      </c>
      <c r="Q34" s="292">
        <v>11.4</v>
      </c>
      <c r="R34" s="292">
        <v>269.2</v>
      </c>
      <c r="S34" s="292">
        <v>0</v>
      </c>
      <c r="T34" s="292">
        <v>0</v>
      </c>
      <c r="U34" s="284">
        <v>0</v>
      </c>
      <c r="V34" s="285">
        <v>0</v>
      </c>
      <c r="W34" s="285">
        <v>582307.27</v>
      </c>
      <c r="X34" s="261"/>
    </row>
    <row r="35" spans="1:24" ht="12" customHeight="1">
      <c r="A35" s="286"/>
      <c r="B35" s="287"/>
      <c r="C35" s="448" t="s">
        <v>571</v>
      </c>
      <c r="D35" s="449"/>
      <c r="E35" s="449"/>
      <c r="F35" s="449"/>
      <c r="G35" s="450"/>
      <c r="H35" s="288">
        <v>905</v>
      </c>
      <c r="I35" s="289">
        <v>702</v>
      </c>
      <c r="J35" s="290">
        <v>4240000</v>
      </c>
      <c r="K35" s="291">
        <v>0</v>
      </c>
      <c r="L35" s="279"/>
      <c r="M35" s="292">
        <v>676.5</v>
      </c>
      <c r="N35" s="292">
        <v>0</v>
      </c>
      <c r="O35" s="292">
        <v>0</v>
      </c>
      <c r="P35" s="292">
        <v>0</v>
      </c>
      <c r="Q35" s="292">
        <v>0</v>
      </c>
      <c r="R35" s="292">
        <v>132</v>
      </c>
      <c r="S35" s="292">
        <v>0</v>
      </c>
      <c r="T35" s="292">
        <v>305.4</v>
      </c>
      <c r="U35" s="284">
        <v>0</v>
      </c>
      <c r="V35" s="285">
        <v>0</v>
      </c>
      <c r="W35" s="285">
        <v>77753.32</v>
      </c>
      <c r="X35" s="261"/>
    </row>
    <row r="36" spans="1:24" ht="32.25" customHeight="1">
      <c r="A36" s="286"/>
      <c r="B36" s="293"/>
      <c r="C36" s="294"/>
      <c r="D36" s="448" t="s">
        <v>459</v>
      </c>
      <c r="E36" s="449"/>
      <c r="F36" s="449"/>
      <c r="G36" s="450"/>
      <c r="H36" s="288">
        <v>905</v>
      </c>
      <c r="I36" s="289">
        <v>702</v>
      </c>
      <c r="J36" s="290">
        <v>4249900</v>
      </c>
      <c r="K36" s="291">
        <v>0</v>
      </c>
      <c r="L36" s="279"/>
      <c r="M36" s="292">
        <v>676.5</v>
      </c>
      <c r="N36" s="292">
        <v>0</v>
      </c>
      <c r="O36" s="292">
        <v>0</v>
      </c>
      <c r="P36" s="292">
        <v>0</v>
      </c>
      <c r="Q36" s="292">
        <v>0</v>
      </c>
      <c r="R36" s="292">
        <v>132</v>
      </c>
      <c r="S36" s="292">
        <v>0</v>
      </c>
      <c r="T36" s="292">
        <v>305.4</v>
      </c>
      <c r="U36" s="284">
        <v>0</v>
      </c>
      <c r="V36" s="285">
        <v>0</v>
      </c>
      <c r="W36" s="285">
        <v>77753.32</v>
      </c>
      <c r="X36" s="261"/>
    </row>
    <row r="37" spans="1:24" ht="21.75" customHeight="1">
      <c r="A37" s="286"/>
      <c r="B37" s="293"/>
      <c r="C37" s="146"/>
      <c r="D37" s="146"/>
      <c r="E37" s="294"/>
      <c r="F37" s="451" t="s">
        <v>725</v>
      </c>
      <c r="G37" s="452"/>
      <c r="H37" s="288">
        <v>905</v>
      </c>
      <c r="I37" s="289">
        <v>702</v>
      </c>
      <c r="J37" s="290">
        <v>4249900</v>
      </c>
      <c r="K37" s="291">
        <v>1</v>
      </c>
      <c r="L37" s="279"/>
      <c r="M37" s="292">
        <v>676.5</v>
      </c>
      <c r="N37" s="292">
        <v>0</v>
      </c>
      <c r="O37" s="292">
        <v>0</v>
      </c>
      <c r="P37" s="292">
        <v>0</v>
      </c>
      <c r="Q37" s="292">
        <v>0</v>
      </c>
      <c r="R37" s="292">
        <v>132</v>
      </c>
      <c r="S37" s="292">
        <v>0</v>
      </c>
      <c r="T37" s="292">
        <v>305.4</v>
      </c>
      <c r="U37" s="284">
        <v>0</v>
      </c>
      <c r="V37" s="285">
        <v>0</v>
      </c>
      <c r="W37" s="285">
        <v>77753.32</v>
      </c>
      <c r="X37" s="261"/>
    </row>
    <row r="38" spans="1:24" ht="21.75" customHeight="1">
      <c r="A38" s="286"/>
      <c r="B38" s="287"/>
      <c r="C38" s="448" t="s">
        <v>579</v>
      </c>
      <c r="D38" s="449"/>
      <c r="E38" s="449"/>
      <c r="F38" s="449"/>
      <c r="G38" s="450"/>
      <c r="H38" s="288">
        <v>905</v>
      </c>
      <c r="I38" s="289">
        <v>702</v>
      </c>
      <c r="J38" s="290">
        <v>4330000</v>
      </c>
      <c r="K38" s="291">
        <v>0</v>
      </c>
      <c r="L38" s="279"/>
      <c r="M38" s="292">
        <v>103.7</v>
      </c>
      <c r="N38" s="292">
        <v>0</v>
      </c>
      <c r="O38" s="292">
        <v>0</v>
      </c>
      <c r="P38" s="292">
        <v>0</v>
      </c>
      <c r="Q38" s="292">
        <v>68.3</v>
      </c>
      <c r="R38" s="292">
        <v>0</v>
      </c>
      <c r="S38" s="292">
        <v>0</v>
      </c>
      <c r="T38" s="292">
        <v>0</v>
      </c>
      <c r="U38" s="284">
        <v>0</v>
      </c>
      <c r="V38" s="285">
        <v>0</v>
      </c>
      <c r="W38" s="285">
        <v>35400</v>
      </c>
      <c r="X38" s="261"/>
    </row>
    <row r="39" spans="1:24" ht="32.25" customHeight="1">
      <c r="A39" s="286"/>
      <c r="B39" s="293"/>
      <c r="C39" s="294"/>
      <c r="D39" s="448" t="s">
        <v>459</v>
      </c>
      <c r="E39" s="449"/>
      <c r="F39" s="449"/>
      <c r="G39" s="450"/>
      <c r="H39" s="288">
        <v>905</v>
      </c>
      <c r="I39" s="289">
        <v>702</v>
      </c>
      <c r="J39" s="290">
        <v>4339900</v>
      </c>
      <c r="K39" s="291">
        <v>0</v>
      </c>
      <c r="L39" s="279"/>
      <c r="M39" s="292">
        <v>103.7</v>
      </c>
      <c r="N39" s="292">
        <v>0</v>
      </c>
      <c r="O39" s="292">
        <v>0</v>
      </c>
      <c r="P39" s="292">
        <v>0</v>
      </c>
      <c r="Q39" s="292">
        <v>68.3</v>
      </c>
      <c r="R39" s="292">
        <v>0</v>
      </c>
      <c r="S39" s="292">
        <v>0</v>
      </c>
      <c r="T39" s="292">
        <v>0</v>
      </c>
      <c r="U39" s="284">
        <v>0</v>
      </c>
      <c r="V39" s="285">
        <v>0</v>
      </c>
      <c r="W39" s="285">
        <v>35400</v>
      </c>
      <c r="X39" s="261"/>
    </row>
    <row r="40" spans="1:24" ht="21.75" customHeight="1">
      <c r="A40" s="286"/>
      <c r="B40" s="293"/>
      <c r="C40" s="146"/>
      <c r="D40" s="146"/>
      <c r="E40" s="294"/>
      <c r="F40" s="451" t="s">
        <v>725</v>
      </c>
      <c r="G40" s="452"/>
      <c r="H40" s="288">
        <v>905</v>
      </c>
      <c r="I40" s="289">
        <v>702</v>
      </c>
      <c r="J40" s="290">
        <v>4339900</v>
      </c>
      <c r="K40" s="291">
        <v>1</v>
      </c>
      <c r="L40" s="279"/>
      <c r="M40" s="292">
        <v>103.7</v>
      </c>
      <c r="N40" s="292">
        <v>0</v>
      </c>
      <c r="O40" s="292">
        <v>0</v>
      </c>
      <c r="P40" s="292">
        <v>0</v>
      </c>
      <c r="Q40" s="292">
        <v>68.3</v>
      </c>
      <c r="R40" s="292">
        <v>0</v>
      </c>
      <c r="S40" s="292">
        <v>0</v>
      </c>
      <c r="T40" s="292">
        <v>0</v>
      </c>
      <c r="U40" s="284">
        <v>0</v>
      </c>
      <c r="V40" s="285">
        <v>0</v>
      </c>
      <c r="W40" s="285">
        <v>35400</v>
      </c>
      <c r="X40" s="261"/>
    </row>
    <row r="41" spans="1:24" ht="12" customHeight="1">
      <c r="A41" s="297"/>
      <c r="B41" s="453" t="s">
        <v>609</v>
      </c>
      <c r="C41" s="454"/>
      <c r="D41" s="454"/>
      <c r="E41" s="454"/>
      <c r="F41" s="454"/>
      <c r="G41" s="455"/>
      <c r="H41" s="279">
        <v>905</v>
      </c>
      <c r="I41" s="280">
        <v>801</v>
      </c>
      <c r="J41" s="281">
        <v>0</v>
      </c>
      <c r="K41" s="282">
        <v>0</v>
      </c>
      <c r="L41" s="279"/>
      <c r="M41" s="283">
        <v>5082</v>
      </c>
      <c r="N41" s="283">
        <v>621</v>
      </c>
      <c r="O41" s="283">
        <v>0</v>
      </c>
      <c r="P41" s="283">
        <v>166</v>
      </c>
      <c r="Q41" s="283">
        <v>652.4</v>
      </c>
      <c r="R41" s="283">
        <v>831</v>
      </c>
      <c r="S41" s="283">
        <v>0</v>
      </c>
      <c r="T41" s="283">
        <v>0</v>
      </c>
      <c r="U41" s="284">
        <v>0</v>
      </c>
      <c r="V41" s="285">
        <v>0</v>
      </c>
      <c r="W41" s="285">
        <v>1822594.86</v>
      </c>
      <c r="X41" s="261"/>
    </row>
    <row r="42" spans="1:24" ht="32.25" customHeight="1">
      <c r="A42" s="286"/>
      <c r="B42" s="287"/>
      <c r="C42" s="448" t="s">
        <v>474</v>
      </c>
      <c r="D42" s="449"/>
      <c r="E42" s="449"/>
      <c r="F42" s="449"/>
      <c r="G42" s="450"/>
      <c r="H42" s="288">
        <v>905</v>
      </c>
      <c r="I42" s="289">
        <v>801</v>
      </c>
      <c r="J42" s="290">
        <v>4400000</v>
      </c>
      <c r="K42" s="291">
        <v>0</v>
      </c>
      <c r="L42" s="279"/>
      <c r="M42" s="292">
        <v>4910.5</v>
      </c>
      <c r="N42" s="292">
        <v>621</v>
      </c>
      <c r="O42" s="292">
        <v>0</v>
      </c>
      <c r="P42" s="292">
        <v>166</v>
      </c>
      <c r="Q42" s="292">
        <v>638.9</v>
      </c>
      <c r="R42" s="292">
        <v>828</v>
      </c>
      <c r="S42" s="292">
        <v>0</v>
      </c>
      <c r="T42" s="292">
        <v>0</v>
      </c>
      <c r="U42" s="284">
        <v>0</v>
      </c>
      <c r="V42" s="285">
        <v>0</v>
      </c>
      <c r="W42" s="285">
        <v>1775870.86</v>
      </c>
      <c r="X42" s="261"/>
    </row>
    <row r="43" spans="1:24" ht="32.25" customHeight="1">
      <c r="A43" s="286"/>
      <c r="B43" s="293"/>
      <c r="C43" s="294"/>
      <c r="D43" s="448" t="s">
        <v>459</v>
      </c>
      <c r="E43" s="449"/>
      <c r="F43" s="449"/>
      <c r="G43" s="450"/>
      <c r="H43" s="288">
        <v>905</v>
      </c>
      <c r="I43" s="289">
        <v>801</v>
      </c>
      <c r="J43" s="290">
        <v>4409900</v>
      </c>
      <c r="K43" s="291">
        <v>0</v>
      </c>
      <c r="L43" s="279"/>
      <c r="M43" s="292">
        <v>4910.5</v>
      </c>
      <c r="N43" s="292">
        <v>621</v>
      </c>
      <c r="O43" s="292">
        <v>0</v>
      </c>
      <c r="P43" s="292">
        <v>166</v>
      </c>
      <c r="Q43" s="292">
        <v>638.9</v>
      </c>
      <c r="R43" s="292">
        <v>828</v>
      </c>
      <c r="S43" s="292">
        <v>0</v>
      </c>
      <c r="T43" s="292">
        <v>0</v>
      </c>
      <c r="U43" s="284">
        <v>0</v>
      </c>
      <c r="V43" s="285">
        <v>0</v>
      </c>
      <c r="W43" s="285">
        <v>1775870.86</v>
      </c>
      <c r="X43" s="261"/>
    </row>
    <row r="44" spans="1:24" ht="42.75" customHeight="1">
      <c r="A44" s="286"/>
      <c r="B44" s="293"/>
      <c r="C44" s="146"/>
      <c r="D44" s="294"/>
      <c r="E44" s="448" t="s">
        <v>610</v>
      </c>
      <c r="F44" s="449"/>
      <c r="G44" s="450"/>
      <c r="H44" s="288">
        <v>905</v>
      </c>
      <c r="I44" s="289">
        <v>801</v>
      </c>
      <c r="J44" s="290">
        <v>4409901</v>
      </c>
      <c r="K44" s="291">
        <v>0</v>
      </c>
      <c r="L44" s="279"/>
      <c r="M44" s="292">
        <v>2257.9</v>
      </c>
      <c r="N44" s="292">
        <v>195</v>
      </c>
      <c r="O44" s="292">
        <v>0</v>
      </c>
      <c r="P44" s="292">
        <v>52</v>
      </c>
      <c r="Q44" s="292">
        <v>560.9</v>
      </c>
      <c r="R44" s="292">
        <v>131</v>
      </c>
      <c r="S44" s="292">
        <v>0</v>
      </c>
      <c r="T44" s="292">
        <v>0</v>
      </c>
      <c r="U44" s="284">
        <v>0</v>
      </c>
      <c r="V44" s="285">
        <v>0</v>
      </c>
      <c r="W44" s="285">
        <v>1107176.59</v>
      </c>
      <c r="X44" s="261"/>
    </row>
    <row r="45" spans="1:24" ht="21.75" customHeight="1">
      <c r="A45" s="286"/>
      <c r="B45" s="293"/>
      <c r="C45" s="146"/>
      <c r="D45" s="146"/>
      <c r="E45" s="294"/>
      <c r="F45" s="451" t="s">
        <v>725</v>
      </c>
      <c r="G45" s="452"/>
      <c r="H45" s="288">
        <v>905</v>
      </c>
      <c r="I45" s="289">
        <v>801</v>
      </c>
      <c r="J45" s="290">
        <v>4409901</v>
      </c>
      <c r="K45" s="291">
        <v>1</v>
      </c>
      <c r="L45" s="279"/>
      <c r="M45" s="292">
        <v>2257.9</v>
      </c>
      <c r="N45" s="292">
        <v>195</v>
      </c>
      <c r="O45" s="292">
        <v>0</v>
      </c>
      <c r="P45" s="292">
        <v>52</v>
      </c>
      <c r="Q45" s="292">
        <v>560.9</v>
      </c>
      <c r="R45" s="292">
        <v>131</v>
      </c>
      <c r="S45" s="292">
        <v>0</v>
      </c>
      <c r="T45" s="292">
        <v>0</v>
      </c>
      <c r="U45" s="284">
        <v>0</v>
      </c>
      <c r="V45" s="285">
        <v>0</v>
      </c>
      <c r="W45" s="285">
        <v>1107176.59</v>
      </c>
      <c r="X45" s="261"/>
    </row>
    <row r="46" spans="1:24" ht="42.75" customHeight="1">
      <c r="A46" s="286"/>
      <c r="B46" s="293"/>
      <c r="C46" s="146"/>
      <c r="D46" s="294"/>
      <c r="E46" s="448" t="s">
        <v>611</v>
      </c>
      <c r="F46" s="449"/>
      <c r="G46" s="450"/>
      <c r="H46" s="288">
        <v>905</v>
      </c>
      <c r="I46" s="289">
        <v>801</v>
      </c>
      <c r="J46" s="290">
        <v>4409902</v>
      </c>
      <c r="K46" s="291">
        <v>0</v>
      </c>
      <c r="L46" s="279"/>
      <c r="M46" s="292">
        <v>921.6</v>
      </c>
      <c r="N46" s="292">
        <v>181</v>
      </c>
      <c r="O46" s="292">
        <v>0</v>
      </c>
      <c r="P46" s="292">
        <v>50</v>
      </c>
      <c r="Q46" s="292">
        <v>16</v>
      </c>
      <c r="R46" s="292">
        <v>67</v>
      </c>
      <c r="S46" s="292">
        <v>0</v>
      </c>
      <c r="T46" s="292">
        <v>0</v>
      </c>
      <c r="U46" s="284">
        <v>0</v>
      </c>
      <c r="V46" s="285">
        <v>0</v>
      </c>
      <c r="W46" s="285">
        <v>341722.21</v>
      </c>
      <c r="X46" s="261"/>
    </row>
    <row r="47" spans="1:24" ht="21.75" customHeight="1">
      <c r="A47" s="286"/>
      <c r="B47" s="293"/>
      <c r="C47" s="146"/>
      <c r="D47" s="146"/>
      <c r="E47" s="294"/>
      <c r="F47" s="451" t="s">
        <v>725</v>
      </c>
      <c r="G47" s="452"/>
      <c r="H47" s="288">
        <v>905</v>
      </c>
      <c r="I47" s="289">
        <v>801</v>
      </c>
      <c r="J47" s="290">
        <v>4409902</v>
      </c>
      <c r="K47" s="291">
        <v>1</v>
      </c>
      <c r="L47" s="279"/>
      <c r="M47" s="292">
        <v>921.6</v>
      </c>
      <c r="N47" s="292">
        <v>181</v>
      </c>
      <c r="O47" s="292">
        <v>0</v>
      </c>
      <c r="P47" s="292">
        <v>50</v>
      </c>
      <c r="Q47" s="292">
        <v>16</v>
      </c>
      <c r="R47" s="292">
        <v>67</v>
      </c>
      <c r="S47" s="292">
        <v>0</v>
      </c>
      <c r="T47" s="292">
        <v>0</v>
      </c>
      <c r="U47" s="284">
        <v>0</v>
      </c>
      <c r="V47" s="285">
        <v>0</v>
      </c>
      <c r="W47" s="285">
        <v>341722.21</v>
      </c>
      <c r="X47" s="261"/>
    </row>
    <row r="48" spans="1:24" ht="42.75" customHeight="1">
      <c r="A48" s="286"/>
      <c r="B48" s="293"/>
      <c r="C48" s="146"/>
      <c r="D48" s="294"/>
      <c r="E48" s="448" t="s">
        <v>612</v>
      </c>
      <c r="F48" s="449"/>
      <c r="G48" s="450"/>
      <c r="H48" s="288">
        <v>905</v>
      </c>
      <c r="I48" s="289">
        <v>801</v>
      </c>
      <c r="J48" s="290">
        <v>4409903</v>
      </c>
      <c r="K48" s="291">
        <v>0</v>
      </c>
      <c r="L48" s="279"/>
      <c r="M48" s="292">
        <v>631</v>
      </c>
      <c r="N48" s="292">
        <v>0</v>
      </c>
      <c r="O48" s="292">
        <v>0</v>
      </c>
      <c r="P48" s="292">
        <v>0</v>
      </c>
      <c r="Q48" s="292">
        <v>0</v>
      </c>
      <c r="R48" s="292">
        <v>130</v>
      </c>
      <c r="S48" s="292">
        <v>0</v>
      </c>
      <c r="T48" s="292">
        <v>0</v>
      </c>
      <c r="U48" s="284">
        <v>0</v>
      </c>
      <c r="V48" s="285">
        <v>0</v>
      </c>
      <c r="W48" s="285">
        <v>162924.4</v>
      </c>
      <c r="X48" s="261"/>
    </row>
    <row r="49" spans="1:24" ht="21.75" customHeight="1">
      <c r="A49" s="286"/>
      <c r="B49" s="293"/>
      <c r="C49" s="146"/>
      <c r="D49" s="146"/>
      <c r="E49" s="294"/>
      <c r="F49" s="451" t="s">
        <v>725</v>
      </c>
      <c r="G49" s="452"/>
      <c r="H49" s="288">
        <v>905</v>
      </c>
      <c r="I49" s="289">
        <v>801</v>
      </c>
      <c r="J49" s="290">
        <v>4409903</v>
      </c>
      <c r="K49" s="291">
        <v>1</v>
      </c>
      <c r="L49" s="279"/>
      <c r="M49" s="292">
        <v>631</v>
      </c>
      <c r="N49" s="292">
        <v>0</v>
      </c>
      <c r="O49" s="292">
        <v>0</v>
      </c>
      <c r="P49" s="292">
        <v>0</v>
      </c>
      <c r="Q49" s="292">
        <v>0</v>
      </c>
      <c r="R49" s="292">
        <v>130</v>
      </c>
      <c r="S49" s="292">
        <v>0</v>
      </c>
      <c r="T49" s="292">
        <v>0</v>
      </c>
      <c r="U49" s="284">
        <v>0</v>
      </c>
      <c r="V49" s="285">
        <v>0</v>
      </c>
      <c r="W49" s="285">
        <v>162924.4</v>
      </c>
      <c r="X49" s="261"/>
    </row>
    <row r="50" spans="1:24" ht="53.25" customHeight="1">
      <c r="A50" s="286"/>
      <c r="B50" s="293"/>
      <c r="C50" s="146"/>
      <c r="D50" s="294"/>
      <c r="E50" s="448" t="s">
        <v>613</v>
      </c>
      <c r="F50" s="449"/>
      <c r="G50" s="450"/>
      <c r="H50" s="288">
        <v>905</v>
      </c>
      <c r="I50" s="289">
        <v>801</v>
      </c>
      <c r="J50" s="290">
        <v>4409904</v>
      </c>
      <c r="K50" s="291">
        <v>0</v>
      </c>
      <c r="L50" s="279"/>
      <c r="M50" s="292">
        <v>1100</v>
      </c>
      <c r="N50" s="292">
        <v>245</v>
      </c>
      <c r="O50" s="292">
        <v>0</v>
      </c>
      <c r="P50" s="292">
        <v>64</v>
      </c>
      <c r="Q50" s="292">
        <v>62</v>
      </c>
      <c r="R50" s="292">
        <v>500</v>
      </c>
      <c r="S50" s="292">
        <v>0</v>
      </c>
      <c r="T50" s="292">
        <v>0</v>
      </c>
      <c r="U50" s="284">
        <v>0</v>
      </c>
      <c r="V50" s="285">
        <v>0</v>
      </c>
      <c r="W50" s="285">
        <v>164047.66</v>
      </c>
      <c r="X50" s="261"/>
    </row>
    <row r="51" spans="1:24" ht="21.75" customHeight="1">
      <c r="A51" s="286"/>
      <c r="B51" s="293"/>
      <c r="C51" s="146"/>
      <c r="D51" s="146"/>
      <c r="E51" s="294"/>
      <c r="F51" s="451" t="s">
        <v>725</v>
      </c>
      <c r="G51" s="452"/>
      <c r="H51" s="288">
        <v>905</v>
      </c>
      <c r="I51" s="289">
        <v>801</v>
      </c>
      <c r="J51" s="290">
        <v>4409904</v>
      </c>
      <c r="K51" s="291">
        <v>1</v>
      </c>
      <c r="L51" s="279"/>
      <c r="M51" s="292">
        <v>1100</v>
      </c>
      <c r="N51" s="292">
        <v>245</v>
      </c>
      <c r="O51" s="292">
        <v>0</v>
      </c>
      <c r="P51" s="292">
        <v>64</v>
      </c>
      <c r="Q51" s="292">
        <v>62</v>
      </c>
      <c r="R51" s="292">
        <v>500</v>
      </c>
      <c r="S51" s="292">
        <v>0</v>
      </c>
      <c r="T51" s="292">
        <v>0</v>
      </c>
      <c r="U51" s="284">
        <v>0</v>
      </c>
      <c r="V51" s="285">
        <v>0</v>
      </c>
      <c r="W51" s="285">
        <v>164047.66</v>
      </c>
      <c r="X51" s="261"/>
    </row>
    <row r="52" spans="1:24" ht="12" customHeight="1">
      <c r="A52" s="286"/>
      <c r="B52" s="287"/>
      <c r="C52" s="448" t="s">
        <v>618</v>
      </c>
      <c r="D52" s="449"/>
      <c r="E52" s="449"/>
      <c r="F52" s="449"/>
      <c r="G52" s="450"/>
      <c r="H52" s="288">
        <v>905</v>
      </c>
      <c r="I52" s="289">
        <v>801</v>
      </c>
      <c r="J52" s="290">
        <v>4420000</v>
      </c>
      <c r="K52" s="291">
        <v>0</v>
      </c>
      <c r="L52" s="279"/>
      <c r="M52" s="292">
        <v>171.5</v>
      </c>
      <c r="N52" s="292">
        <v>0</v>
      </c>
      <c r="O52" s="292">
        <v>0</v>
      </c>
      <c r="P52" s="292">
        <v>0</v>
      </c>
      <c r="Q52" s="292">
        <v>13.5</v>
      </c>
      <c r="R52" s="292">
        <v>3</v>
      </c>
      <c r="S52" s="292">
        <v>0</v>
      </c>
      <c r="T52" s="292">
        <v>0</v>
      </c>
      <c r="U52" s="284">
        <v>0</v>
      </c>
      <c r="V52" s="285">
        <v>0</v>
      </c>
      <c r="W52" s="285">
        <v>46724</v>
      </c>
      <c r="X52" s="261"/>
    </row>
    <row r="53" spans="1:24" ht="32.25" customHeight="1">
      <c r="A53" s="286"/>
      <c r="B53" s="293"/>
      <c r="C53" s="294"/>
      <c r="D53" s="448" t="s">
        <v>459</v>
      </c>
      <c r="E53" s="449"/>
      <c r="F53" s="449"/>
      <c r="G53" s="450"/>
      <c r="H53" s="288">
        <v>905</v>
      </c>
      <c r="I53" s="289">
        <v>801</v>
      </c>
      <c r="J53" s="290">
        <v>4429900</v>
      </c>
      <c r="K53" s="291">
        <v>0</v>
      </c>
      <c r="L53" s="279"/>
      <c r="M53" s="292">
        <v>171.5</v>
      </c>
      <c r="N53" s="292">
        <v>0</v>
      </c>
      <c r="O53" s="292">
        <v>0</v>
      </c>
      <c r="P53" s="292">
        <v>0</v>
      </c>
      <c r="Q53" s="292">
        <v>13.5</v>
      </c>
      <c r="R53" s="292">
        <v>3</v>
      </c>
      <c r="S53" s="292">
        <v>0</v>
      </c>
      <c r="T53" s="292">
        <v>0</v>
      </c>
      <c r="U53" s="284">
        <v>0</v>
      </c>
      <c r="V53" s="285">
        <v>0</v>
      </c>
      <c r="W53" s="285">
        <v>46724</v>
      </c>
      <c r="X53" s="261"/>
    </row>
    <row r="54" spans="1:24" ht="21.75" customHeight="1">
      <c r="A54" s="286"/>
      <c r="B54" s="293"/>
      <c r="C54" s="146"/>
      <c r="D54" s="146"/>
      <c r="E54" s="294"/>
      <c r="F54" s="451" t="s">
        <v>725</v>
      </c>
      <c r="G54" s="452"/>
      <c r="H54" s="288">
        <v>905</v>
      </c>
      <c r="I54" s="289">
        <v>801</v>
      </c>
      <c r="J54" s="290">
        <v>4429900</v>
      </c>
      <c r="K54" s="291">
        <v>1</v>
      </c>
      <c r="L54" s="279"/>
      <c r="M54" s="292">
        <v>171.5</v>
      </c>
      <c r="N54" s="292">
        <v>0</v>
      </c>
      <c r="O54" s="292">
        <v>0</v>
      </c>
      <c r="P54" s="292">
        <v>0</v>
      </c>
      <c r="Q54" s="292">
        <v>13.5</v>
      </c>
      <c r="R54" s="292">
        <v>3</v>
      </c>
      <c r="S54" s="292">
        <v>0</v>
      </c>
      <c r="T54" s="292">
        <v>0</v>
      </c>
      <c r="U54" s="284">
        <v>0</v>
      </c>
      <c r="V54" s="285">
        <v>0</v>
      </c>
      <c r="W54" s="285">
        <v>46724</v>
      </c>
      <c r="X54" s="261"/>
    </row>
    <row r="55" spans="1:24" ht="21.75" customHeight="1">
      <c r="A55" s="297"/>
      <c r="B55" s="453" t="s">
        <v>628</v>
      </c>
      <c r="C55" s="454"/>
      <c r="D55" s="454"/>
      <c r="E55" s="454"/>
      <c r="F55" s="454"/>
      <c r="G55" s="455"/>
      <c r="H55" s="279">
        <v>905</v>
      </c>
      <c r="I55" s="280">
        <v>901</v>
      </c>
      <c r="J55" s="281">
        <v>0</v>
      </c>
      <c r="K55" s="282">
        <v>0</v>
      </c>
      <c r="L55" s="279"/>
      <c r="M55" s="283">
        <v>33602.9</v>
      </c>
      <c r="N55" s="283">
        <v>14791.8</v>
      </c>
      <c r="O55" s="283">
        <v>74.9</v>
      </c>
      <c r="P55" s="283">
        <v>3730.3</v>
      </c>
      <c r="Q55" s="283">
        <v>910.1</v>
      </c>
      <c r="R55" s="283">
        <v>6758.2</v>
      </c>
      <c r="S55" s="283">
        <v>1836.4</v>
      </c>
      <c r="T55" s="283">
        <v>413</v>
      </c>
      <c r="U55" s="284">
        <v>0</v>
      </c>
      <c r="V55" s="285">
        <v>0</v>
      </c>
      <c r="W55" s="285">
        <v>16484598.450000001</v>
      </c>
      <c r="X55" s="261"/>
    </row>
    <row r="56" spans="1:24" ht="21.75" customHeight="1">
      <c r="A56" s="286"/>
      <c r="B56" s="287"/>
      <c r="C56" s="448" t="s">
        <v>629</v>
      </c>
      <c r="D56" s="449"/>
      <c r="E56" s="449"/>
      <c r="F56" s="449"/>
      <c r="G56" s="450"/>
      <c r="H56" s="288">
        <v>905</v>
      </c>
      <c r="I56" s="289">
        <v>901</v>
      </c>
      <c r="J56" s="290">
        <v>4700000</v>
      </c>
      <c r="K56" s="291">
        <v>0</v>
      </c>
      <c r="L56" s="279"/>
      <c r="M56" s="292">
        <v>22458.5</v>
      </c>
      <c r="N56" s="292">
        <v>11023</v>
      </c>
      <c r="O56" s="292">
        <v>74.9</v>
      </c>
      <c r="P56" s="292">
        <v>2888</v>
      </c>
      <c r="Q56" s="292">
        <v>846.9</v>
      </c>
      <c r="R56" s="292">
        <v>2502</v>
      </c>
      <c r="S56" s="292">
        <v>1566.2</v>
      </c>
      <c r="T56" s="292">
        <v>213</v>
      </c>
      <c r="U56" s="284">
        <v>0</v>
      </c>
      <c r="V56" s="285">
        <v>0</v>
      </c>
      <c r="W56" s="285">
        <v>12844821.340000002</v>
      </c>
      <c r="X56" s="261"/>
    </row>
    <row r="57" spans="1:24" ht="32.25" customHeight="1">
      <c r="A57" s="286"/>
      <c r="B57" s="293"/>
      <c r="C57" s="294"/>
      <c r="D57" s="448" t="s">
        <v>459</v>
      </c>
      <c r="E57" s="449"/>
      <c r="F57" s="449"/>
      <c r="G57" s="450"/>
      <c r="H57" s="288">
        <v>905</v>
      </c>
      <c r="I57" s="289">
        <v>901</v>
      </c>
      <c r="J57" s="290">
        <v>4709900</v>
      </c>
      <c r="K57" s="291">
        <v>0</v>
      </c>
      <c r="L57" s="279"/>
      <c r="M57" s="292">
        <v>22458.5</v>
      </c>
      <c r="N57" s="292">
        <v>11023</v>
      </c>
      <c r="O57" s="292">
        <v>74.9</v>
      </c>
      <c r="P57" s="292">
        <v>2888</v>
      </c>
      <c r="Q57" s="292">
        <v>846.9</v>
      </c>
      <c r="R57" s="292">
        <v>2502</v>
      </c>
      <c r="S57" s="292">
        <v>1566.2</v>
      </c>
      <c r="T57" s="292">
        <v>213</v>
      </c>
      <c r="U57" s="284">
        <v>0</v>
      </c>
      <c r="V57" s="285">
        <v>0</v>
      </c>
      <c r="W57" s="285">
        <v>12844821.340000002</v>
      </c>
      <c r="X57" s="261"/>
    </row>
    <row r="58" spans="1:24" ht="21.75" customHeight="1">
      <c r="A58" s="286"/>
      <c r="B58" s="293"/>
      <c r="C58" s="146"/>
      <c r="D58" s="146"/>
      <c r="E58" s="294"/>
      <c r="F58" s="451" t="s">
        <v>725</v>
      </c>
      <c r="G58" s="452"/>
      <c r="H58" s="288">
        <v>905</v>
      </c>
      <c r="I58" s="289">
        <v>901</v>
      </c>
      <c r="J58" s="290">
        <v>4709900</v>
      </c>
      <c r="K58" s="291">
        <v>1</v>
      </c>
      <c r="L58" s="279"/>
      <c r="M58" s="292">
        <v>22458.5</v>
      </c>
      <c r="N58" s="292">
        <v>11023</v>
      </c>
      <c r="O58" s="292">
        <v>74.9</v>
      </c>
      <c r="P58" s="292">
        <v>2888</v>
      </c>
      <c r="Q58" s="292">
        <v>846.9</v>
      </c>
      <c r="R58" s="292">
        <v>2502</v>
      </c>
      <c r="S58" s="292">
        <v>1566.2</v>
      </c>
      <c r="T58" s="292">
        <v>213</v>
      </c>
      <c r="U58" s="284">
        <v>0</v>
      </c>
      <c r="V58" s="285">
        <v>0</v>
      </c>
      <c r="W58" s="285">
        <v>12844821.340000002</v>
      </c>
      <c r="X58" s="261"/>
    </row>
    <row r="59" spans="1:24" ht="12" customHeight="1">
      <c r="A59" s="286"/>
      <c r="B59" s="287"/>
      <c r="C59" s="448" t="s">
        <v>636</v>
      </c>
      <c r="D59" s="449"/>
      <c r="E59" s="449"/>
      <c r="F59" s="449"/>
      <c r="G59" s="450"/>
      <c r="H59" s="288">
        <v>905</v>
      </c>
      <c r="I59" s="289">
        <v>901</v>
      </c>
      <c r="J59" s="290">
        <v>4760000</v>
      </c>
      <c r="K59" s="291">
        <v>0</v>
      </c>
      <c r="L59" s="279"/>
      <c r="M59" s="292">
        <v>11144.4</v>
      </c>
      <c r="N59" s="292">
        <v>3768.8</v>
      </c>
      <c r="O59" s="292">
        <v>0</v>
      </c>
      <c r="P59" s="292">
        <v>842.3</v>
      </c>
      <c r="Q59" s="292">
        <v>63.2</v>
      </c>
      <c r="R59" s="292">
        <v>4256.2</v>
      </c>
      <c r="S59" s="292">
        <v>270.2</v>
      </c>
      <c r="T59" s="292">
        <v>200</v>
      </c>
      <c r="U59" s="284">
        <v>0</v>
      </c>
      <c r="V59" s="285">
        <v>0</v>
      </c>
      <c r="W59" s="285">
        <v>3639777.11</v>
      </c>
      <c r="X59" s="261"/>
    </row>
    <row r="60" spans="1:24" ht="32.25" customHeight="1">
      <c r="A60" s="286"/>
      <c r="B60" s="293"/>
      <c r="C60" s="294"/>
      <c r="D60" s="448" t="s">
        <v>459</v>
      </c>
      <c r="E60" s="449"/>
      <c r="F60" s="449"/>
      <c r="G60" s="450"/>
      <c r="H60" s="288">
        <v>905</v>
      </c>
      <c r="I60" s="289">
        <v>901</v>
      </c>
      <c r="J60" s="290">
        <v>4769900</v>
      </c>
      <c r="K60" s="291">
        <v>0</v>
      </c>
      <c r="L60" s="279"/>
      <c r="M60" s="292">
        <v>11144.4</v>
      </c>
      <c r="N60" s="292">
        <v>3768.8</v>
      </c>
      <c r="O60" s="292">
        <v>0</v>
      </c>
      <c r="P60" s="292">
        <v>842.3</v>
      </c>
      <c r="Q60" s="292">
        <v>63.2</v>
      </c>
      <c r="R60" s="292">
        <v>4256.2</v>
      </c>
      <c r="S60" s="292">
        <v>270.2</v>
      </c>
      <c r="T60" s="292">
        <v>200</v>
      </c>
      <c r="U60" s="284">
        <v>0</v>
      </c>
      <c r="V60" s="285">
        <v>0</v>
      </c>
      <c r="W60" s="285">
        <v>3639777.11</v>
      </c>
      <c r="X60" s="261"/>
    </row>
    <row r="61" spans="1:24" ht="21.75" customHeight="1">
      <c r="A61" s="286"/>
      <c r="B61" s="293"/>
      <c r="C61" s="146"/>
      <c r="D61" s="146"/>
      <c r="E61" s="294"/>
      <c r="F61" s="451" t="s">
        <v>725</v>
      </c>
      <c r="G61" s="452"/>
      <c r="H61" s="288">
        <v>905</v>
      </c>
      <c r="I61" s="289">
        <v>901</v>
      </c>
      <c r="J61" s="290">
        <v>4769900</v>
      </c>
      <c r="K61" s="291">
        <v>1</v>
      </c>
      <c r="L61" s="279"/>
      <c r="M61" s="292">
        <v>11144.4</v>
      </c>
      <c r="N61" s="292">
        <v>3768.8</v>
      </c>
      <c r="O61" s="292">
        <v>0</v>
      </c>
      <c r="P61" s="292">
        <v>842.3</v>
      </c>
      <c r="Q61" s="292">
        <v>63.2</v>
      </c>
      <c r="R61" s="292">
        <v>4256.2</v>
      </c>
      <c r="S61" s="292">
        <v>270.2</v>
      </c>
      <c r="T61" s="292">
        <v>200</v>
      </c>
      <c r="U61" s="284">
        <v>0</v>
      </c>
      <c r="V61" s="285">
        <v>0</v>
      </c>
      <c r="W61" s="285">
        <v>3639777.11</v>
      </c>
      <c r="X61" s="261"/>
    </row>
    <row r="62" spans="1:24" ht="12" customHeight="1">
      <c r="A62" s="297"/>
      <c r="B62" s="453" t="s">
        <v>640</v>
      </c>
      <c r="C62" s="454"/>
      <c r="D62" s="454"/>
      <c r="E62" s="454"/>
      <c r="F62" s="454"/>
      <c r="G62" s="455"/>
      <c r="H62" s="279">
        <v>905</v>
      </c>
      <c r="I62" s="280">
        <v>902</v>
      </c>
      <c r="J62" s="281">
        <v>0</v>
      </c>
      <c r="K62" s="282">
        <v>0</v>
      </c>
      <c r="L62" s="279"/>
      <c r="M62" s="283">
        <v>45167.3</v>
      </c>
      <c r="N62" s="283">
        <v>22630.2</v>
      </c>
      <c r="O62" s="283">
        <v>75</v>
      </c>
      <c r="P62" s="283">
        <v>5992.9</v>
      </c>
      <c r="Q62" s="283">
        <v>1808.7</v>
      </c>
      <c r="R62" s="283">
        <v>2970.8</v>
      </c>
      <c r="S62" s="283">
        <v>1349.6</v>
      </c>
      <c r="T62" s="283">
        <v>0</v>
      </c>
      <c r="U62" s="284">
        <v>0</v>
      </c>
      <c r="V62" s="285">
        <v>0</v>
      </c>
      <c r="W62" s="285">
        <v>26093851.209999997</v>
      </c>
      <c r="X62" s="261"/>
    </row>
    <row r="63" spans="1:24" ht="21.75" customHeight="1">
      <c r="A63" s="286"/>
      <c r="B63" s="287"/>
      <c r="C63" s="448" t="s">
        <v>629</v>
      </c>
      <c r="D63" s="449"/>
      <c r="E63" s="449"/>
      <c r="F63" s="449"/>
      <c r="G63" s="450"/>
      <c r="H63" s="288">
        <v>905</v>
      </c>
      <c r="I63" s="289">
        <v>902</v>
      </c>
      <c r="J63" s="290">
        <v>4700000</v>
      </c>
      <c r="K63" s="291">
        <v>0</v>
      </c>
      <c r="L63" s="279"/>
      <c r="M63" s="292">
        <v>8331</v>
      </c>
      <c r="N63" s="292">
        <v>4986.2</v>
      </c>
      <c r="O63" s="292">
        <v>75</v>
      </c>
      <c r="P63" s="292">
        <v>1313.9</v>
      </c>
      <c r="Q63" s="292">
        <v>102.3</v>
      </c>
      <c r="R63" s="292">
        <v>374.2</v>
      </c>
      <c r="S63" s="292">
        <v>210</v>
      </c>
      <c r="T63" s="292">
        <v>0</v>
      </c>
      <c r="U63" s="284">
        <v>0</v>
      </c>
      <c r="V63" s="285">
        <v>0</v>
      </c>
      <c r="W63" s="285">
        <v>3869350.92</v>
      </c>
      <c r="X63" s="261"/>
    </row>
    <row r="64" spans="1:24" ht="32.25" customHeight="1">
      <c r="A64" s="286"/>
      <c r="B64" s="293"/>
      <c r="C64" s="294"/>
      <c r="D64" s="448" t="s">
        <v>459</v>
      </c>
      <c r="E64" s="449"/>
      <c r="F64" s="449"/>
      <c r="G64" s="450"/>
      <c r="H64" s="288">
        <v>905</v>
      </c>
      <c r="I64" s="289">
        <v>902</v>
      </c>
      <c r="J64" s="290">
        <v>4709900</v>
      </c>
      <c r="K64" s="291">
        <v>0</v>
      </c>
      <c r="L64" s="279"/>
      <c r="M64" s="292">
        <v>8331</v>
      </c>
      <c r="N64" s="292">
        <v>4986.2</v>
      </c>
      <c r="O64" s="292">
        <v>75</v>
      </c>
      <c r="P64" s="292">
        <v>1313.9</v>
      </c>
      <c r="Q64" s="292">
        <v>102.3</v>
      </c>
      <c r="R64" s="292">
        <v>374.2</v>
      </c>
      <c r="S64" s="292">
        <v>210</v>
      </c>
      <c r="T64" s="292">
        <v>0</v>
      </c>
      <c r="U64" s="284">
        <v>0</v>
      </c>
      <c r="V64" s="285">
        <v>0</v>
      </c>
      <c r="W64" s="285">
        <v>3869350.92</v>
      </c>
      <c r="X64" s="261"/>
    </row>
    <row r="65" spans="1:24" ht="21.75" customHeight="1">
      <c r="A65" s="286"/>
      <c r="B65" s="293"/>
      <c r="C65" s="146"/>
      <c r="D65" s="146"/>
      <c r="E65" s="294"/>
      <c r="F65" s="451" t="s">
        <v>725</v>
      </c>
      <c r="G65" s="452"/>
      <c r="H65" s="288">
        <v>905</v>
      </c>
      <c r="I65" s="289">
        <v>902</v>
      </c>
      <c r="J65" s="290">
        <v>4709900</v>
      </c>
      <c r="K65" s="291">
        <v>1</v>
      </c>
      <c r="L65" s="279"/>
      <c r="M65" s="292">
        <v>6909.2</v>
      </c>
      <c r="N65" s="292">
        <v>4096</v>
      </c>
      <c r="O65" s="292">
        <v>75</v>
      </c>
      <c r="P65" s="292">
        <v>1080</v>
      </c>
      <c r="Q65" s="292">
        <v>89.4</v>
      </c>
      <c r="R65" s="292">
        <v>307</v>
      </c>
      <c r="S65" s="292">
        <v>200</v>
      </c>
      <c r="T65" s="292">
        <v>0</v>
      </c>
      <c r="U65" s="284">
        <v>0</v>
      </c>
      <c r="V65" s="285">
        <v>0</v>
      </c>
      <c r="W65" s="285">
        <v>3437948.54</v>
      </c>
      <c r="X65" s="261"/>
    </row>
    <row r="66" spans="1:24" ht="21.75" customHeight="1">
      <c r="A66" s="286"/>
      <c r="B66" s="293"/>
      <c r="C66" s="146"/>
      <c r="D66" s="294"/>
      <c r="E66" s="448" t="s">
        <v>641</v>
      </c>
      <c r="F66" s="449"/>
      <c r="G66" s="450"/>
      <c r="H66" s="288">
        <v>905</v>
      </c>
      <c r="I66" s="289">
        <v>902</v>
      </c>
      <c r="J66" s="290">
        <v>4709906</v>
      </c>
      <c r="K66" s="291">
        <v>0</v>
      </c>
      <c r="L66" s="279"/>
      <c r="M66" s="292">
        <v>1421.8</v>
      </c>
      <c r="N66" s="292">
        <v>890.2</v>
      </c>
      <c r="O66" s="292">
        <v>0</v>
      </c>
      <c r="P66" s="292">
        <v>233.9</v>
      </c>
      <c r="Q66" s="292">
        <v>12.9</v>
      </c>
      <c r="R66" s="292">
        <v>67.2</v>
      </c>
      <c r="S66" s="292">
        <v>10</v>
      </c>
      <c r="T66" s="292">
        <v>0</v>
      </c>
      <c r="U66" s="284">
        <v>0</v>
      </c>
      <c r="V66" s="285">
        <v>0</v>
      </c>
      <c r="W66" s="285">
        <v>431402.38</v>
      </c>
      <c r="X66" s="261"/>
    </row>
    <row r="67" spans="1:24" ht="21.75" customHeight="1">
      <c r="A67" s="286"/>
      <c r="B67" s="293"/>
      <c r="C67" s="146"/>
      <c r="D67" s="146"/>
      <c r="E67" s="294"/>
      <c r="F67" s="451" t="s">
        <v>725</v>
      </c>
      <c r="G67" s="452"/>
      <c r="H67" s="288">
        <v>905</v>
      </c>
      <c r="I67" s="289">
        <v>902</v>
      </c>
      <c r="J67" s="290">
        <v>4709906</v>
      </c>
      <c r="K67" s="291">
        <v>1</v>
      </c>
      <c r="L67" s="279"/>
      <c r="M67" s="292">
        <v>1421.8</v>
      </c>
      <c r="N67" s="292">
        <v>890.2</v>
      </c>
      <c r="O67" s="292">
        <v>0</v>
      </c>
      <c r="P67" s="292">
        <v>233.9</v>
      </c>
      <c r="Q67" s="292">
        <v>12.9</v>
      </c>
      <c r="R67" s="292">
        <v>67.2</v>
      </c>
      <c r="S67" s="292">
        <v>10</v>
      </c>
      <c r="T67" s="292">
        <v>0</v>
      </c>
      <c r="U67" s="284">
        <v>0</v>
      </c>
      <c r="V67" s="285">
        <v>0</v>
      </c>
      <c r="W67" s="285">
        <v>431402.38</v>
      </c>
      <c r="X67" s="261"/>
    </row>
    <row r="68" spans="1:24" ht="21.75" customHeight="1">
      <c r="A68" s="286"/>
      <c r="B68" s="287"/>
      <c r="C68" s="448" t="s">
        <v>634</v>
      </c>
      <c r="D68" s="449"/>
      <c r="E68" s="449"/>
      <c r="F68" s="449"/>
      <c r="G68" s="450"/>
      <c r="H68" s="288">
        <v>905</v>
      </c>
      <c r="I68" s="289">
        <v>902</v>
      </c>
      <c r="J68" s="290">
        <v>4710000</v>
      </c>
      <c r="K68" s="291">
        <v>0</v>
      </c>
      <c r="L68" s="279"/>
      <c r="M68" s="292">
        <v>36836.3</v>
      </c>
      <c r="N68" s="292">
        <v>17644</v>
      </c>
      <c r="O68" s="292">
        <v>0</v>
      </c>
      <c r="P68" s="292">
        <v>4679</v>
      </c>
      <c r="Q68" s="292">
        <v>1706.4</v>
      </c>
      <c r="R68" s="292">
        <v>2596.6</v>
      </c>
      <c r="S68" s="292">
        <v>1139.6</v>
      </c>
      <c r="T68" s="292">
        <v>0</v>
      </c>
      <c r="U68" s="284">
        <v>0</v>
      </c>
      <c r="V68" s="285">
        <v>0</v>
      </c>
      <c r="W68" s="285">
        <v>22224500.29</v>
      </c>
      <c r="X68" s="261"/>
    </row>
    <row r="69" spans="1:24" ht="32.25" customHeight="1">
      <c r="A69" s="286"/>
      <c r="B69" s="293"/>
      <c r="C69" s="294"/>
      <c r="D69" s="448" t="s">
        <v>459</v>
      </c>
      <c r="E69" s="449"/>
      <c r="F69" s="449"/>
      <c r="G69" s="450"/>
      <c r="H69" s="288">
        <v>905</v>
      </c>
      <c r="I69" s="289">
        <v>902</v>
      </c>
      <c r="J69" s="290">
        <v>4719900</v>
      </c>
      <c r="K69" s="291">
        <v>0</v>
      </c>
      <c r="L69" s="279"/>
      <c r="M69" s="292">
        <v>36836.3</v>
      </c>
      <c r="N69" s="292">
        <v>17644</v>
      </c>
      <c r="O69" s="292">
        <v>0</v>
      </c>
      <c r="P69" s="292">
        <v>4679</v>
      </c>
      <c r="Q69" s="292">
        <v>1706.4</v>
      </c>
      <c r="R69" s="292">
        <v>2596.6</v>
      </c>
      <c r="S69" s="292">
        <v>1139.6</v>
      </c>
      <c r="T69" s="292">
        <v>0</v>
      </c>
      <c r="U69" s="284">
        <v>0</v>
      </c>
      <c r="V69" s="285">
        <v>0</v>
      </c>
      <c r="W69" s="285">
        <v>22224500.29</v>
      </c>
      <c r="X69" s="261"/>
    </row>
    <row r="70" spans="1:24" ht="21.75" customHeight="1">
      <c r="A70" s="286"/>
      <c r="B70" s="293"/>
      <c r="C70" s="146"/>
      <c r="D70" s="146"/>
      <c r="E70" s="294"/>
      <c r="F70" s="451" t="s">
        <v>725</v>
      </c>
      <c r="G70" s="452"/>
      <c r="H70" s="288">
        <v>905</v>
      </c>
      <c r="I70" s="289">
        <v>902</v>
      </c>
      <c r="J70" s="290">
        <v>4719900</v>
      </c>
      <c r="K70" s="291">
        <v>1</v>
      </c>
      <c r="L70" s="279"/>
      <c r="M70" s="292">
        <v>36836.3</v>
      </c>
      <c r="N70" s="292">
        <v>17644</v>
      </c>
      <c r="O70" s="292">
        <v>0</v>
      </c>
      <c r="P70" s="292">
        <v>4679</v>
      </c>
      <c r="Q70" s="292">
        <v>1706.4</v>
      </c>
      <c r="R70" s="292">
        <v>2596.6</v>
      </c>
      <c r="S70" s="292">
        <v>1139.6</v>
      </c>
      <c r="T70" s="292">
        <v>0</v>
      </c>
      <c r="U70" s="284">
        <v>0</v>
      </c>
      <c r="V70" s="285">
        <v>0</v>
      </c>
      <c r="W70" s="285">
        <v>22224500.29</v>
      </c>
      <c r="X70" s="261"/>
    </row>
    <row r="71" spans="1:24" ht="12" customHeight="1">
      <c r="A71" s="286"/>
      <c r="B71" s="287"/>
      <c r="C71" s="448" t="s">
        <v>636</v>
      </c>
      <c r="D71" s="449"/>
      <c r="E71" s="449"/>
      <c r="F71" s="449"/>
      <c r="G71" s="450"/>
      <c r="H71" s="288">
        <v>905</v>
      </c>
      <c r="I71" s="289">
        <v>902</v>
      </c>
      <c r="J71" s="290">
        <v>4760000</v>
      </c>
      <c r="K71" s="291">
        <v>0</v>
      </c>
      <c r="L71" s="279"/>
      <c r="M71" s="292">
        <v>0</v>
      </c>
      <c r="N71" s="292">
        <v>0</v>
      </c>
      <c r="O71" s="292">
        <v>0</v>
      </c>
      <c r="P71" s="292">
        <v>0</v>
      </c>
      <c r="Q71" s="292">
        <v>0</v>
      </c>
      <c r="R71" s="292">
        <v>0</v>
      </c>
      <c r="S71" s="292">
        <v>0</v>
      </c>
      <c r="T71" s="292">
        <v>0</v>
      </c>
      <c r="U71" s="284">
        <v>0</v>
      </c>
      <c r="V71" s="285">
        <v>0</v>
      </c>
      <c r="W71" s="285">
        <v>0</v>
      </c>
      <c r="X71" s="261"/>
    </row>
    <row r="72" spans="1:24" ht="32.25" customHeight="1">
      <c r="A72" s="286"/>
      <c r="B72" s="293"/>
      <c r="C72" s="294"/>
      <c r="D72" s="448" t="s">
        <v>459</v>
      </c>
      <c r="E72" s="449"/>
      <c r="F72" s="449"/>
      <c r="G72" s="450"/>
      <c r="H72" s="288">
        <v>905</v>
      </c>
      <c r="I72" s="289">
        <v>902</v>
      </c>
      <c r="J72" s="290">
        <v>4769900</v>
      </c>
      <c r="K72" s="291">
        <v>0</v>
      </c>
      <c r="L72" s="279"/>
      <c r="M72" s="292">
        <v>0</v>
      </c>
      <c r="N72" s="292">
        <v>0</v>
      </c>
      <c r="O72" s="292">
        <v>0</v>
      </c>
      <c r="P72" s="292">
        <v>0</v>
      </c>
      <c r="Q72" s="292">
        <v>0</v>
      </c>
      <c r="R72" s="292">
        <v>0</v>
      </c>
      <c r="S72" s="292">
        <v>0</v>
      </c>
      <c r="T72" s="292">
        <v>0</v>
      </c>
      <c r="U72" s="284">
        <v>0</v>
      </c>
      <c r="V72" s="285">
        <v>0</v>
      </c>
      <c r="W72" s="285">
        <v>0</v>
      </c>
      <c r="X72" s="261"/>
    </row>
    <row r="73" spans="1:24" ht="21.75" customHeight="1">
      <c r="A73" s="286"/>
      <c r="B73" s="293"/>
      <c r="C73" s="146"/>
      <c r="D73" s="146"/>
      <c r="E73" s="294"/>
      <c r="F73" s="451" t="s">
        <v>725</v>
      </c>
      <c r="G73" s="452"/>
      <c r="H73" s="288">
        <v>905</v>
      </c>
      <c r="I73" s="289">
        <v>902</v>
      </c>
      <c r="J73" s="290">
        <v>4769900</v>
      </c>
      <c r="K73" s="291">
        <v>1</v>
      </c>
      <c r="L73" s="279"/>
      <c r="M73" s="292">
        <v>0</v>
      </c>
      <c r="N73" s="292">
        <v>0</v>
      </c>
      <c r="O73" s="292">
        <v>0</v>
      </c>
      <c r="P73" s="292">
        <v>0</v>
      </c>
      <c r="Q73" s="292">
        <v>0</v>
      </c>
      <c r="R73" s="292">
        <v>0</v>
      </c>
      <c r="S73" s="292">
        <v>0</v>
      </c>
      <c r="T73" s="292">
        <v>0</v>
      </c>
      <c r="U73" s="284">
        <v>0</v>
      </c>
      <c r="V73" s="285">
        <v>0</v>
      </c>
      <c r="W73" s="285">
        <v>0</v>
      </c>
      <c r="X73" s="261"/>
    </row>
    <row r="74" spans="1:24" ht="21.75" customHeight="1">
      <c r="A74" s="297"/>
      <c r="B74" s="453" t="s">
        <v>645</v>
      </c>
      <c r="C74" s="454"/>
      <c r="D74" s="454"/>
      <c r="E74" s="454"/>
      <c r="F74" s="454"/>
      <c r="G74" s="455"/>
      <c r="H74" s="279">
        <v>905</v>
      </c>
      <c r="I74" s="280">
        <v>903</v>
      </c>
      <c r="J74" s="281">
        <v>0</v>
      </c>
      <c r="K74" s="282">
        <v>0</v>
      </c>
      <c r="L74" s="279"/>
      <c r="M74" s="283">
        <v>338.3</v>
      </c>
      <c r="N74" s="283">
        <v>0</v>
      </c>
      <c r="O74" s="283">
        <v>26.9</v>
      </c>
      <c r="P74" s="283">
        <v>0</v>
      </c>
      <c r="Q74" s="283">
        <v>58.4</v>
      </c>
      <c r="R74" s="283">
        <v>74.2</v>
      </c>
      <c r="S74" s="283">
        <v>24.5</v>
      </c>
      <c r="T74" s="283">
        <v>0</v>
      </c>
      <c r="U74" s="284">
        <v>0</v>
      </c>
      <c r="V74" s="285">
        <v>0</v>
      </c>
      <c r="W74" s="285">
        <v>32500</v>
      </c>
      <c r="X74" s="261"/>
    </row>
    <row r="75" spans="1:24" ht="21.75" customHeight="1">
      <c r="A75" s="286"/>
      <c r="B75" s="287"/>
      <c r="C75" s="448" t="s">
        <v>629</v>
      </c>
      <c r="D75" s="449"/>
      <c r="E75" s="449"/>
      <c r="F75" s="449"/>
      <c r="G75" s="450"/>
      <c r="H75" s="288">
        <v>905</v>
      </c>
      <c r="I75" s="289">
        <v>903</v>
      </c>
      <c r="J75" s="290">
        <v>4700000</v>
      </c>
      <c r="K75" s="291">
        <v>0</v>
      </c>
      <c r="L75" s="279"/>
      <c r="M75" s="292">
        <v>338.3</v>
      </c>
      <c r="N75" s="292">
        <v>0</v>
      </c>
      <c r="O75" s="292">
        <v>26.9</v>
      </c>
      <c r="P75" s="292">
        <v>0</v>
      </c>
      <c r="Q75" s="292">
        <v>58.4</v>
      </c>
      <c r="R75" s="292">
        <v>74.2</v>
      </c>
      <c r="S75" s="292">
        <v>24.5</v>
      </c>
      <c r="T75" s="292">
        <v>0</v>
      </c>
      <c r="U75" s="284">
        <v>0</v>
      </c>
      <c r="V75" s="285">
        <v>0</v>
      </c>
      <c r="W75" s="285">
        <v>32500</v>
      </c>
      <c r="X75" s="261"/>
    </row>
    <row r="76" spans="1:24" ht="32.25" customHeight="1">
      <c r="A76" s="286"/>
      <c r="B76" s="293"/>
      <c r="C76" s="294"/>
      <c r="D76" s="448" t="s">
        <v>459</v>
      </c>
      <c r="E76" s="449"/>
      <c r="F76" s="449"/>
      <c r="G76" s="450"/>
      <c r="H76" s="288">
        <v>905</v>
      </c>
      <c r="I76" s="289">
        <v>903</v>
      </c>
      <c r="J76" s="290">
        <v>4709900</v>
      </c>
      <c r="K76" s="291">
        <v>0</v>
      </c>
      <c r="L76" s="279"/>
      <c r="M76" s="292">
        <v>338.3</v>
      </c>
      <c r="N76" s="292">
        <v>0</v>
      </c>
      <c r="O76" s="292">
        <v>26.9</v>
      </c>
      <c r="P76" s="292">
        <v>0</v>
      </c>
      <c r="Q76" s="292">
        <v>58.4</v>
      </c>
      <c r="R76" s="292">
        <v>74.2</v>
      </c>
      <c r="S76" s="292">
        <v>24.5</v>
      </c>
      <c r="T76" s="292">
        <v>0</v>
      </c>
      <c r="U76" s="284">
        <v>0</v>
      </c>
      <c r="V76" s="285">
        <v>0</v>
      </c>
      <c r="W76" s="285">
        <v>32500</v>
      </c>
      <c r="X76" s="261"/>
    </row>
    <row r="77" spans="1:24" ht="21.75" customHeight="1">
      <c r="A77" s="286"/>
      <c r="B77" s="293"/>
      <c r="C77" s="146"/>
      <c r="D77" s="146"/>
      <c r="E77" s="294"/>
      <c r="F77" s="451" t="s">
        <v>725</v>
      </c>
      <c r="G77" s="452"/>
      <c r="H77" s="288">
        <v>905</v>
      </c>
      <c r="I77" s="289">
        <v>903</v>
      </c>
      <c r="J77" s="290">
        <v>4709900</v>
      </c>
      <c r="K77" s="291">
        <v>1</v>
      </c>
      <c r="L77" s="279"/>
      <c r="M77" s="292">
        <v>13.2</v>
      </c>
      <c r="N77" s="292">
        <v>0</v>
      </c>
      <c r="O77" s="292">
        <v>0.2</v>
      </c>
      <c r="P77" s="292">
        <v>0</v>
      </c>
      <c r="Q77" s="292">
        <v>4.8</v>
      </c>
      <c r="R77" s="292">
        <v>0</v>
      </c>
      <c r="S77" s="292">
        <v>0</v>
      </c>
      <c r="T77" s="292">
        <v>0</v>
      </c>
      <c r="U77" s="284">
        <v>0</v>
      </c>
      <c r="V77" s="285">
        <v>0</v>
      </c>
      <c r="W77" s="285">
        <v>1200</v>
      </c>
      <c r="X77" s="261"/>
    </row>
    <row r="78" spans="1:24" ht="32.25" customHeight="1">
      <c r="A78" s="286"/>
      <c r="B78" s="293"/>
      <c r="C78" s="146"/>
      <c r="D78" s="294"/>
      <c r="E78" s="448" t="s">
        <v>646</v>
      </c>
      <c r="F78" s="449"/>
      <c r="G78" s="450"/>
      <c r="H78" s="288">
        <v>905</v>
      </c>
      <c r="I78" s="289">
        <v>903</v>
      </c>
      <c r="J78" s="290">
        <v>4709907</v>
      </c>
      <c r="K78" s="291">
        <v>0</v>
      </c>
      <c r="L78" s="279"/>
      <c r="M78" s="292">
        <v>59</v>
      </c>
      <c r="N78" s="292">
        <v>0</v>
      </c>
      <c r="O78" s="292">
        <v>0</v>
      </c>
      <c r="P78" s="292">
        <v>0</v>
      </c>
      <c r="Q78" s="292">
        <v>2.9</v>
      </c>
      <c r="R78" s="292">
        <v>16.8</v>
      </c>
      <c r="S78" s="292">
        <v>0</v>
      </c>
      <c r="T78" s="292">
        <v>0</v>
      </c>
      <c r="U78" s="284">
        <v>0</v>
      </c>
      <c r="V78" s="285">
        <v>0</v>
      </c>
      <c r="W78" s="285">
        <v>10100</v>
      </c>
      <c r="X78" s="261"/>
    </row>
    <row r="79" spans="1:24" ht="21.75" customHeight="1">
      <c r="A79" s="286"/>
      <c r="B79" s="293"/>
      <c r="C79" s="146"/>
      <c r="D79" s="146"/>
      <c r="E79" s="294"/>
      <c r="F79" s="451" t="s">
        <v>725</v>
      </c>
      <c r="G79" s="452"/>
      <c r="H79" s="288">
        <v>905</v>
      </c>
      <c r="I79" s="289">
        <v>903</v>
      </c>
      <c r="J79" s="290">
        <v>4709907</v>
      </c>
      <c r="K79" s="291">
        <v>1</v>
      </c>
      <c r="L79" s="279"/>
      <c r="M79" s="292">
        <v>59</v>
      </c>
      <c r="N79" s="292">
        <v>0</v>
      </c>
      <c r="O79" s="292">
        <v>0</v>
      </c>
      <c r="P79" s="292">
        <v>0</v>
      </c>
      <c r="Q79" s="292">
        <v>2.9</v>
      </c>
      <c r="R79" s="292">
        <v>16.8</v>
      </c>
      <c r="S79" s="292">
        <v>0</v>
      </c>
      <c r="T79" s="292">
        <v>0</v>
      </c>
      <c r="U79" s="284">
        <v>0</v>
      </c>
      <c r="V79" s="285">
        <v>0</v>
      </c>
      <c r="W79" s="285">
        <v>10100</v>
      </c>
      <c r="X79" s="261"/>
    </row>
    <row r="80" spans="1:24" ht="32.25" customHeight="1">
      <c r="A80" s="286"/>
      <c r="B80" s="293"/>
      <c r="C80" s="146"/>
      <c r="D80" s="294"/>
      <c r="E80" s="448" t="s">
        <v>647</v>
      </c>
      <c r="F80" s="449"/>
      <c r="G80" s="450"/>
      <c r="H80" s="288">
        <v>905</v>
      </c>
      <c r="I80" s="289">
        <v>903</v>
      </c>
      <c r="J80" s="290">
        <v>4709908</v>
      </c>
      <c r="K80" s="291">
        <v>0</v>
      </c>
      <c r="L80" s="279"/>
      <c r="M80" s="292">
        <v>266.1</v>
      </c>
      <c r="N80" s="292">
        <v>0</v>
      </c>
      <c r="O80" s="292">
        <v>26.7</v>
      </c>
      <c r="P80" s="292">
        <v>0</v>
      </c>
      <c r="Q80" s="292">
        <v>50.7</v>
      </c>
      <c r="R80" s="292">
        <v>57.4</v>
      </c>
      <c r="S80" s="292">
        <v>24.5</v>
      </c>
      <c r="T80" s="292">
        <v>0</v>
      </c>
      <c r="U80" s="284">
        <v>0</v>
      </c>
      <c r="V80" s="285">
        <v>0</v>
      </c>
      <c r="W80" s="285">
        <v>21200</v>
      </c>
      <c r="X80" s="261"/>
    </row>
    <row r="81" spans="1:24" ht="21.75" customHeight="1">
      <c r="A81" s="286"/>
      <c r="B81" s="293"/>
      <c r="C81" s="146"/>
      <c r="D81" s="146"/>
      <c r="E81" s="294"/>
      <c r="F81" s="451" t="s">
        <v>725</v>
      </c>
      <c r="G81" s="452"/>
      <c r="H81" s="288">
        <v>905</v>
      </c>
      <c r="I81" s="289">
        <v>903</v>
      </c>
      <c r="J81" s="290">
        <v>4709908</v>
      </c>
      <c r="K81" s="291">
        <v>1</v>
      </c>
      <c r="L81" s="279"/>
      <c r="M81" s="292">
        <v>266.1</v>
      </c>
      <c r="N81" s="292">
        <v>0</v>
      </c>
      <c r="O81" s="292">
        <v>26.7</v>
      </c>
      <c r="P81" s="292">
        <v>0</v>
      </c>
      <c r="Q81" s="292">
        <v>50.7</v>
      </c>
      <c r="R81" s="292">
        <v>57.4</v>
      </c>
      <c r="S81" s="292">
        <v>24.5</v>
      </c>
      <c r="T81" s="292">
        <v>0</v>
      </c>
      <c r="U81" s="284">
        <v>0</v>
      </c>
      <c r="V81" s="285">
        <v>0</v>
      </c>
      <c r="W81" s="285">
        <v>21200</v>
      </c>
      <c r="X81" s="261"/>
    </row>
    <row r="82" spans="1:24" ht="21.75" customHeight="1">
      <c r="A82" s="286"/>
      <c r="B82" s="287"/>
      <c r="C82" s="448" t="s">
        <v>634</v>
      </c>
      <c r="D82" s="449"/>
      <c r="E82" s="449"/>
      <c r="F82" s="449"/>
      <c r="G82" s="450"/>
      <c r="H82" s="288">
        <v>905</v>
      </c>
      <c r="I82" s="289">
        <v>903</v>
      </c>
      <c r="J82" s="290">
        <v>4710000</v>
      </c>
      <c r="K82" s="291">
        <v>0</v>
      </c>
      <c r="L82" s="279"/>
      <c r="M82" s="292">
        <v>0</v>
      </c>
      <c r="N82" s="292">
        <v>0</v>
      </c>
      <c r="O82" s="292">
        <v>0</v>
      </c>
      <c r="P82" s="292">
        <v>0</v>
      </c>
      <c r="Q82" s="292">
        <v>0</v>
      </c>
      <c r="R82" s="292">
        <v>0</v>
      </c>
      <c r="S82" s="292">
        <v>0</v>
      </c>
      <c r="T82" s="292">
        <v>0</v>
      </c>
      <c r="U82" s="284">
        <v>0</v>
      </c>
      <c r="V82" s="285">
        <v>0</v>
      </c>
      <c r="W82" s="285">
        <v>0</v>
      </c>
      <c r="X82" s="261"/>
    </row>
    <row r="83" spans="1:24" ht="32.25" customHeight="1">
      <c r="A83" s="286"/>
      <c r="B83" s="293"/>
      <c r="C83" s="294"/>
      <c r="D83" s="448" t="s">
        <v>459</v>
      </c>
      <c r="E83" s="449"/>
      <c r="F83" s="449"/>
      <c r="G83" s="450"/>
      <c r="H83" s="288">
        <v>905</v>
      </c>
      <c r="I83" s="289">
        <v>903</v>
      </c>
      <c r="J83" s="290">
        <v>4719900</v>
      </c>
      <c r="K83" s="291">
        <v>0</v>
      </c>
      <c r="L83" s="279"/>
      <c r="M83" s="292">
        <v>0</v>
      </c>
      <c r="N83" s="292">
        <v>0</v>
      </c>
      <c r="O83" s="292">
        <v>0</v>
      </c>
      <c r="P83" s="292">
        <v>0</v>
      </c>
      <c r="Q83" s="292">
        <v>0</v>
      </c>
      <c r="R83" s="292">
        <v>0</v>
      </c>
      <c r="S83" s="292">
        <v>0</v>
      </c>
      <c r="T83" s="292">
        <v>0</v>
      </c>
      <c r="U83" s="284">
        <v>0</v>
      </c>
      <c r="V83" s="285">
        <v>0</v>
      </c>
      <c r="W83" s="285">
        <v>0</v>
      </c>
      <c r="X83" s="261"/>
    </row>
    <row r="84" spans="1:24" ht="21.75" customHeight="1">
      <c r="A84" s="286"/>
      <c r="B84" s="293"/>
      <c r="C84" s="146"/>
      <c r="D84" s="146"/>
      <c r="E84" s="294"/>
      <c r="F84" s="451" t="s">
        <v>725</v>
      </c>
      <c r="G84" s="452"/>
      <c r="H84" s="288">
        <v>905</v>
      </c>
      <c r="I84" s="289">
        <v>903</v>
      </c>
      <c r="J84" s="290">
        <v>4719900</v>
      </c>
      <c r="K84" s="291">
        <v>1</v>
      </c>
      <c r="L84" s="279"/>
      <c r="M84" s="292">
        <v>0</v>
      </c>
      <c r="N84" s="292">
        <v>0</v>
      </c>
      <c r="O84" s="292">
        <v>0</v>
      </c>
      <c r="P84" s="292">
        <v>0</v>
      </c>
      <c r="Q84" s="292">
        <v>0</v>
      </c>
      <c r="R84" s="292">
        <v>0</v>
      </c>
      <c r="S84" s="292">
        <v>0</v>
      </c>
      <c r="T84" s="292">
        <v>0</v>
      </c>
      <c r="U84" s="284">
        <v>0</v>
      </c>
      <c r="V84" s="285">
        <v>0</v>
      </c>
      <c r="W84" s="285">
        <v>0</v>
      </c>
      <c r="X84" s="261"/>
    </row>
    <row r="85" spans="1:24" ht="12" customHeight="1">
      <c r="A85" s="286"/>
      <c r="B85" s="287"/>
      <c r="C85" s="448" t="s">
        <v>636</v>
      </c>
      <c r="D85" s="449"/>
      <c r="E85" s="449"/>
      <c r="F85" s="449"/>
      <c r="G85" s="450"/>
      <c r="H85" s="288">
        <v>905</v>
      </c>
      <c r="I85" s="289">
        <v>903</v>
      </c>
      <c r="J85" s="290">
        <v>4760000</v>
      </c>
      <c r="K85" s="291">
        <v>0</v>
      </c>
      <c r="L85" s="279"/>
      <c r="M85" s="292">
        <v>0</v>
      </c>
      <c r="N85" s="292">
        <v>0</v>
      </c>
      <c r="O85" s="292">
        <v>0</v>
      </c>
      <c r="P85" s="292">
        <v>0</v>
      </c>
      <c r="Q85" s="292">
        <v>0</v>
      </c>
      <c r="R85" s="292">
        <v>0</v>
      </c>
      <c r="S85" s="292">
        <v>0</v>
      </c>
      <c r="T85" s="292">
        <v>0</v>
      </c>
      <c r="U85" s="284">
        <v>0</v>
      </c>
      <c r="V85" s="285">
        <v>0</v>
      </c>
      <c r="W85" s="285">
        <v>0</v>
      </c>
      <c r="X85" s="261"/>
    </row>
    <row r="86" spans="1:24" ht="32.25" customHeight="1">
      <c r="A86" s="286"/>
      <c r="B86" s="293"/>
      <c r="C86" s="294"/>
      <c r="D86" s="448" t="s">
        <v>459</v>
      </c>
      <c r="E86" s="449"/>
      <c r="F86" s="449"/>
      <c r="G86" s="450"/>
      <c r="H86" s="288">
        <v>905</v>
      </c>
      <c r="I86" s="289">
        <v>903</v>
      </c>
      <c r="J86" s="290">
        <v>4769900</v>
      </c>
      <c r="K86" s="291">
        <v>0</v>
      </c>
      <c r="L86" s="279"/>
      <c r="M86" s="292">
        <v>0</v>
      </c>
      <c r="N86" s="292">
        <v>0</v>
      </c>
      <c r="O86" s="292">
        <v>0</v>
      </c>
      <c r="P86" s="292">
        <v>0</v>
      </c>
      <c r="Q86" s="292">
        <v>0</v>
      </c>
      <c r="R86" s="292">
        <v>0</v>
      </c>
      <c r="S86" s="292">
        <v>0</v>
      </c>
      <c r="T86" s="292">
        <v>0</v>
      </c>
      <c r="U86" s="284">
        <v>0</v>
      </c>
      <c r="V86" s="285">
        <v>0</v>
      </c>
      <c r="W86" s="285">
        <v>0</v>
      </c>
      <c r="X86" s="261"/>
    </row>
    <row r="87" spans="1:24" ht="21.75" customHeight="1">
      <c r="A87" s="286"/>
      <c r="B87" s="293"/>
      <c r="C87" s="146"/>
      <c r="D87" s="146"/>
      <c r="E87" s="294"/>
      <c r="F87" s="451" t="s">
        <v>725</v>
      </c>
      <c r="G87" s="452"/>
      <c r="H87" s="288">
        <v>905</v>
      </c>
      <c r="I87" s="289">
        <v>903</v>
      </c>
      <c r="J87" s="290">
        <v>4769900</v>
      </c>
      <c r="K87" s="291">
        <v>1</v>
      </c>
      <c r="L87" s="279"/>
      <c r="M87" s="292">
        <v>0</v>
      </c>
      <c r="N87" s="292">
        <v>0</v>
      </c>
      <c r="O87" s="292">
        <v>0</v>
      </c>
      <c r="P87" s="292">
        <v>0</v>
      </c>
      <c r="Q87" s="292">
        <v>0</v>
      </c>
      <c r="R87" s="292">
        <v>0</v>
      </c>
      <c r="S87" s="292">
        <v>0</v>
      </c>
      <c r="T87" s="292">
        <v>0</v>
      </c>
      <c r="U87" s="284">
        <v>0</v>
      </c>
      <c r="V87" s="285">
        <v>0</v>
      </c>
      <c r="W87" s="285">
        <v>0</v>
      </c>
      <c r="X87" s="261"/>
    </row>
    <row r="88" spans="1:24" ht="12" customHeight="1">
      <c r="A88" s="297"/>
      <c r="B88" s="453" t="s">
        <v>648</v>
      </c>
      <c r="C88" s="454"/>
      <c r="D88" s="454"/>
      <c r="E88" s="454"/>
      <c r="F88" s="454"/>
      <c r="G88" s="455"/>
      <c r="H88" s="279">
        <v>905</v>
      </c>
      <c r="I88" s="280">
        <v>904</v>
      </c>
      <c r="J88" s="281">
        <v>0</v>
      </c>
      <c r="K88" s="282">
        <v>0</v>
      </c>
      <c r="L88" s="279"/>
      <c r="M88" s="283">
        <v>796.2</v>
      </c>
      <c r="N88" s="283">
        <v>0</v>
      </c>
      <c r="O88" s="283">
        <v>0</v>
      </c>
      <c r="P88" s="283">
        <v>0</v>
      </c>
      <c r="Q88" s="283">
        <v>46.4</v>
      </c>
      <c r="R88" s="283">
        <v>280</v>
      </c>
      <c r="S88" s="283">
        <v>0</v>
      </c>
      <c r="T88" s="283">
        <v>0</v>
      </c>
      <c r="U88" s="284">
        <v>0</v>
      </c>
      <c r="V88" s="285">
        <v>0</v>
      </c>
      <c r="W88" s="285">
        <v>512622.36</v>
      </c>
      <c r="X88" s="261"/>
    </row>
    <row r="89" spans="1:24" ht="21.75" customHeight="1">
      <c r="A89" s="286"/>
      <c r="B89" s="287"/>
      <c r="C89" s="448" t="s">
        <v>649</v>
      </c>
      <c r="D89" s="449"/>
      <c r="E89" s="449"/>
      <c r="F89" s="449"/>
      <c r="G89" s="450"/>
      <c r="H89" s="288">
        <v>905</v>
      </c>
      <c r="I89" s="289">
        <v>904</v>
      </c>
      <c r="J89" s="290">
        <v>4770000</v>
      </c>
      <c r="K89" s="291">
        <v>0</v>
      </c>
      <c r="L89" s="279"/>
      <c r="M89" s="292">
        <v>796.2</v>
      </c>
      <c r="N89" s="292">
        <v>0</v>
      </c>
      <c r="O89" s="292">
        <v>0</v>
      </c>
      <c r="P89" s="292">
        <v>0</v>
      </c>
      <c r="Q89" s="292">
        <v>46.4</v>
      </c>
      <c r="R89" s="292">
        <v>280</v>
      </c>
      <c r="S89" s="292">
        <v>0</v>
      </c>
      <c r="T89" s="292">
        <v>0</v>
      </c>
      <c r="U89" s="284">
        <v>0</v>
      </c>
      <c r="V89" s="285">
        <v>0</v>
      </c>
      <c r="W89" s="285">
        <v>512622.36</v>
      </c>
      <c r="X89" s="261"/>
    </row>
    <row r="90" spans="1:24" ht="32.25" customHeight="1">
      <c r="A90" s="286"/>
      <c r="B90" s="293"/>
      <c r="C90" s="294"/>
      <c r="D90" s="448" t="s">
        <v>459</v>
      </c>
      <c r="E90" s="449"/>
      <c r="F90" s="449"/>
      <c r="G90" s="450"/>
      <c r="H90" s="288">
        <v>905</v>
      </c>
      <c r="I90" s="289">
        <v>904</v>
      </c>
      <c r="J90" s="290">
        <v>4779900</v>
      </c>
      <c r="K90" s="291">
        <v>0</v>
      </c>
      <c r="L90" s="279"/>
      <c r="M90" s="292">
        <v>796.2</v>
      </c>
      <c r="N90" s="292">
        <v>0</v>
      </c>
      <c r="O90" s="292">
        <v>0</v>
      </c>
      <c r="P90" s="292">
        <v>0</v>
      </c>
      <c r="Q90" s="292">
        <v>46.4</v>
      </c>
      <c r="R90" s="292">
        <v>280</v>
      </c>
      <c r="S90" s="292">
        <v>0</v>
      </c>
      <c r="T90" s="292">
        <v>0</v>
      </c>
      <c r="U90" s="284">
        <v>0</v>
      </c>
      <c r="V90" s="285">
        <v>0</v>
      </c>
      <c r="W90" s="285">
        <v>512622.36</v>
      </c>
      <c r="X90" s="261"/>
    </row>
    <row r="91" spans="1:24" ht="21.75" customHeight="1">
      <c r="A91" s="286"/>
      <c r="B91" s="293"/>
      <c r="C91" s="146"/>
      <c r="D91" s="146"/>
      <c r="E91" s="294"/>
      <c r="F91" s="451" t="s">
        <v>725</v>
      </c>
      <c r="G91" s="452"/>
      <c r="H91" s="288">
        <v>905</v>
      </c>
      <c r="I91" s="289">
        <v>904</v>
      </c>
      <c r="J91" s="290">
        <v>4779900</v>
      </c>
      <c r="K91" s="291">
        <v>1</v>
      </c>
      <c r="L91" s="279"/>
      <c r="M91" s="292">
        <v>796.2</v>
      </c>
      <c r="N91" s="292">
        <v>0</v>
      </c>
      <c r="O91" s="292">
        <v>0</v>
      </c>
      <c r="P91" s="292">
        <v>0</v>
      </c>
      <c r="Q91" s="292">
        <v>46.4</v>
      </c>
      <c r="R91" s="292">
        <v>280</v>
      </c>
      <c r="S91" s="292">
        <v>0</v>
      </c>
      <c r="T91" s="292">
        <v>0</v>
      </c>
      <c r="U91" s="284">
        <v>0</v>
      </c>
      <c r="V91" s="285">
        <v>0</v>
      </c>
      <c r="W91" s="285">
        <v>512622.36</v>
      </c>
      <c r="X91" s="261"/>
    </row>
    <row r="92" spans="1:24" ht="32.25" customHeight="1">
      <c r="A92" s="297"/>
      <c r="B92" s="453" t="s">
        <v>654</v>
      </c>
      <c r="C92" s="454"/>
      <c r="D92" s="454"/>
      <c r="E92" s="454"/>
      <c r="F92" s="454"/>
      <c r="G92" s="455"/>
      <c r="H92" s="279">
        <v>905</v>
      </c>
      <c r="I92" s="280">
        <v>910</v>
      </c>
      <c r="J92" s="281">
        <v>0</v>
      </c>
      <c r="K92" s="282">
        <v>0</v>
      </c>
      <c r="L92" s="279"/>
      <c r="M92" s="283">
        <v>8159</v>
      </c>
      <c r="N92" s="283">
        <v>2990</v>
      </c>
      <c r="O92" s="283">
        <v>105</v>
      </c>
      <c r="P92" s="283">
        <v>936</v>
      </c>
      <c r="Q92" s="283">
        <v>80</v>
      </c>
      <c r="R92" s="283">
        <v>830</v>
      </c>
      <c r="S92" s="283">
        <v>0</v>
      </c>
      <c r="T92" s="283">
        <v>189</v>
      </c>
      <c r="U92" s="284">
        <v>0</v>
      </c>
      <c r="V92" s="285">
        <v>0</v>
      </c>
      <c r="W92" s="285">
        <v>3682226.61</v>
      </c>
      <c r="X92" s="261"/>
    </row>
    <row r="93" spans="1:24" ht="32.25" customHeight="1">
      <c r="A93" s="286"/>
      <c r="B93" s="287"/>
      <c r="C93" s="448" t="s">
        <v>655</v>
      </c>
      <c r="D93" s="449"/>
      <c r="E93" s="449"/>
      <c r="F93" s="449"/>
      <c r="G93" s="450"/>
      <c r="H93" s="288">
        <v>905</v>
      </c>
      <c r="I93" s="289">
        <v>910</v>
      </c>
      <c r="J93" s="290">
        <v>4690000</v>
      </c>
      <c r="K93" s="291">
        <v>0</v>
      </c>
      <c r="L93" s="279"/>
      <c r="M93" s="292">
        <v>7950</v>
      </c>
      <c r="N93" s="292">
        <v>2990</v>
      </c>
      <c r="O93" s="292">
        <v>105</v>
      </c>
      <c r="P93" s="292">
        <v>936</v>
      </c>
      <c r="Q93" s="292">
        <v>80</v>
      </c>
      <c r="R93" s="292">
        <v>820</v>
      </c>
      <c r="S93" s="292">
        <v>0</v>
      </c>
      <c r="T93" s="292">
        <v>0</v>
      </c>
      <c r="U93" s="284">
        <v>0</v>
      </c>
      <c r="V93" s="285">
        <v>0</v>
      </c>
      <c r="W93" s="285">
        <v>3659744.39</v>
      </c>
      <c r="X93" s="261"/>
    </row>
    <row r="94" spans="1:24" ht="32.25" customHeight="1">
      <c r="A94" s="286"/>
      <c r="B94" s="293"/>
      <c r="C94" s="294"/>
      <c r="D94" s="448" t="s">
        <v>459</v>
      </c>
      <c r="E94" s="449"/>
      <c r="F94" s="449"/>
      <c r="G94" s="450"/>
      <c r="H94" s="288">
        <v>905</v>
      </c>
      <c r="I94" s="289">
        <v>910</v>
      </c>
      <c r="J94" s="290">
        <v>4699900</v>
      </c>
      <c r="K94" s="291">
        <v>0</v>
      </c>
      <c r="L94" s="279"/>
      <c r="M94" s="292">
        <v>7950</v>
      </c>
      <c r="N94" s="292">
        <v>2990</v>
      </c>
      <c r="O94" s="292">
        <v>105</v>
      </c>
      <c r="P94" s="292">
        <v>936</v>
      </c>
      <c r="Q94" s="292">
        <v>80</v>
      </c>
      <c r="R94" s="292">
        <v>820</v>
      </c>
      <c r="S94" s="292">
        <v>0</v>
      </c>
      <c r="T94" s="292">
        <v>0</v>
      </c>
      <c r="U94" s="284">
        <v>0</v>
      </c>
      <c r="V94" s="285">
        <v>0</v>
      </c>
      <c r="W94" s="285">
        <v>3659744.39</v>
      </c>
      <c r="X94" s="261"/>
    </row>
    <row r="95" spans="1:24" ht="21.75" customHeight="1">
      <c r="A95" s="286"/>
      <c r="B95" s="293"/>
      <c r="C95" s="146"/>
      <c r="D95" s="146"/>
      <c r="E95" s="294"/>
      <c r="F95" s="451" t="s">
        <v>725</v>
      </c>
      <c r="G95" s="452"/>
      <c r="H95" s="288">
        <v>905</v>
      </c>
      <c r="I95" s="289">
        <v>910</v>
      </c>
      <c r="J95" s="290">
        <v>4699900</v>
      </c>
      <c r="K95" s="291">
        <v>1</v>
      </c>
      <c r="L95" s="279"/>
      <c r="M95" s="292">
        <v>7950</v>
      </c>
      <c r="N95" s="292">
        <v>2990</v>
      </c>
      <c r="O95" s="292">
        <v>105</v>
      </c>
      <c r="P95" s="292">
        <v>936</v>
      </c>
      <c r="Q95" s="292">
        <v>80</v>
      </c>
      <c r="R95" s="292">
        <v>820</v>
      </c>
      <c r="S95" s="292">
        <v>0</v>
      </c>
      <c r="T95" s="292">
        <v>0</v>
      </c>
      <c r="U95" s="284">
        <v>0</v>
      </c>
      <c r="V95" s="285">
        <v>0</v>
      </c>
      <c r="W95" s="285">
        <v>3659744.39</v>
      </c>
      <c r="X95" s="261"/>
    </row>
    <row r="96" spans="1:24" ht="12" customHeight="1">
      <c r="A96" s="286"/>
      <c r="B96" s="287"/>
      <c r="C96" s="448" t="s">
        <v>660</v>
      </c>
      <c r="D96" s="449"/>
      <c r="E96" s="449"/>
      <c r="F96" s="449"/>
      <c r="G96" s="450"/>
      <c r="H96" s="288">
        <v>905</v>
      </c>
      <c r="I96" s="289">
        <v>910</v>
      </c>
      <c r="J96" s="290">
        <v>4860000</v>
      </c>
      <c r="K96" s="291">
        <v>0</v>
      </c>
      <c r="L96" s="279"/>
      <c r="M96" s="292">
        <v>209</v>
      </c>
      <c r="N96" s="292">
        <v>0</v>
      </c>
      <c r="O96" s="292">
        <v>0</v>
      </c>
      <c r="P96" s="292">
        <v>0</v>
      </c>
      <c r="Q96" s="292">
        <v>0</v>
      </c>
      <c r="R96" s="292">
        <v>10</v>
      </c>
      <c r="S96" s="292">
        <v>0</v>
      </c>
      <c r="T96" s="292">
        <v>189</v>
      </c>
      <c r="U96" s="284">
        <v>0</v>
      </c>
      <c r="V96" s="285">
        <v>0</v>
      </c>
      <c r="W96" s="285">
        <v>22482.22</v>
      </c>
      <c r="X96" s="261"/>
    </row>
    <row r="97" spans="1:24" ht="32.25" customHeight="1">
      <c r="A97" s="286"/>
      <c r="B97" s="293"/>
      <c r="C97" s="294"/>
      <c r="D97" s="448" t="s">
        <v>459</v>
      </c>
      <c r="E97" s="449"/>
      <c r="F97" s="449"/>
      <c r="G97" s="450"/>
      <c r="H97" s="288">
        <v>905</v>
      </c>
      <c r="I97" s="289">
        <v>910</v>
      </c>
      <c r="J97" s="290">
        <v>4869900</v>
      </c>
      <c r="K97" s="291">
        <v>0</v>
      </c>
      <c r="L97" s="279"/>
      <c r="M97" s="292">
        <v>209</v>
      </c>
      <c r="N97" s="292">
        <v>0</v>
      </c>
      <c r="O97" s="292">
        <v>0</v>
      </c>
      <c r="P97" s="292">
        <v>0</v>
      </c>
      <c r="Q97" s="292">
        <v>0</v>
      </c>
      <c r="R97" s="292">
        <v>10</v>
      </c>
      <c r="S97" s="292">
        <v>0</v>
      </c>
      <c r="T97" s="292">
        <v>189</v>
      </c>
      <c r="U97" s="284">
        <v>0</v>
      </c>
      <c r="V97" s="285">
        <v>0</v>
      </c>
      <c r="W97" s="285">
        <v>22482.22</v>
      </c>
      <c r="X97" s="261"/>
    </row>
    <row r="98" spans="1:24" ht="21.75" customHeight="1">
      <c r="A98" s="286"/>
      <c r="B98" s="293"/>
      <c r="C98" s="146"/>
      <c r="D98" s="146"/>
      <c r="E98" s="294"/>
      <c r="F98" s="451" t="s">
        <v>725</v>
      </c>
      <c r="G98" s="452"/>
      <c r="H98" s="288">
        <v>905</v>
      </c>
      <c r="I98" s="289">
        <v>910</v>
      </c>
      <c r="J98" s="290">
        <v>4869900</v>
      </c>
      <c r="K98" s="291">
        <v>1</v>
      </c>
      <c r="L98" s="279"/>
      <c r="M98" s="292">
        <v>209</v>
      </c>
      <c r="N98" s="292">
        <v>0</v>
      </c>
      <c r="O98" s="292">
        <v>0</v>
      </c>
      <c r="P98" s="292">
        <v>0</v>
      </c>
      <c r="Q98" s="292">
        <v>0</v>
      </c>
      <c r="R98" s="292">
        <v>10</v>
      </c>
      <c r="S98" s="292">
        <v>0</v>
      </c>
      <c r="T98" s="292">
        <v>189</v>
      </c>
      <c r="U98" s="284">
        <v>0</v>
      </c>
      <c r="V98" s="285">
        <v>0</v>
      </c>
      <c r="W98" s="285">
        <v>22482.22</v>
      </c>
      <c r="X98" s="261"/>
    </row>
    <row r="99" spans="1:24" ht="42.75" customHeight="1">
      <c r="A99" s="456" t="s">
        <v>701</v>
      </c>
      <c r="B99" s="457"/>
      <c r="C99" s="457"/>
      <c r="D99" s="457"/>
      <c r="E99" s="457"/>
      <c r="F99" s="457"/>
      <c r="G99" s="458"/>
      <c r="H99" s="298">
        <v>915</v>
      </c>
      <c r="I99" s="299">
        <v>0</v>
      </c>
      <c r="J99" s="300">
        <v>0</v>
      </c>
      <c r="K99" s="301">
        <v>0</v>
      </c>
      <c r="L99" s="279"/>
      <c r="M99" s="302">
        <v>800</v>
      </c>
      <c r="N99" s="302">
        <v>480</v>
      </c>
      <c r="O99" s="302">
        <v>0</v>
      </c>
      <c r="P99" s="302">
        <v>125</v>
      </c>
      <c r="Q99" s="302">
        <v>0</v>
      </c>
      <c r="R99" s="302">
        <v>100</v>
      </c>
      <c r="S99" s="302">
        <v>0</v>
      </c>
      <c r="T99" s="302">
        <v>0</v>
      </c>
      <c r="U99" s="284">
        <v>0</v>
      </c>
      <c r="V99" s="285">
        <v>0</v>
      </c>
      <c r="W99" s="285">
        <v>571903.42</v>
      </c>
      <c r="X99" s="261"/>
    </row>
    <row r="100" spans="1:24" ht="21.75" customHeight="1">
      <c r="A100" s="297"/>
      <c r="B100" s="453" t="s">
        <v>670</v>
      </c>
      <c r="C100" s="454"/>
      <c r="D100" s="454"/>
      <c r="E100" s="454"/>
      <c r="F100" s="454"/>
      <c r="G100" s="455"/>
      <c r="H100" s="279">
        <v>915</v>
      </c>
      <c r="I100" s="280">
        <v>1002</v>
      </c>
      <c r="J100" s="281">
        <v>0</v>
      </c>
      <c r="K100" s="282">
        <v>0</v>
      </c>
      <c r="L100" s="279"/>
      <c r="M100" s="283">
        <v>800</v>
      </c>
      <c r="N100" s="283">
        <v>480</v>
      </c>
      <c r="O100" s="283">
        <v>0</v>
      </c>
      <c r="P100" s="283">
        <v>125</v>
      </c>
      <c r="Q100" s="283">
        <v>0</v>
      </c>
      <c r="R100" s="283">
        <v>100</v>
      </c>
      <c r="S100" s="283">
        <v>0</v>
      </c>
      <c r="T100" s="283">
        <v>0</v>
      </c>
      <c r="U100" s="284">
        <v>0</v>
      </c>
      <c r="V100" s="285">
        <v>0</v>
      </c>
      <c r="W100" s="285">
        <v>571903.42</v>
      </c>
      <c r="X100" s="261"/>
    </row>
    <row r="101" spans="1:24" ht="21.75" customHeight="1">
      <c r="A101" s="286"/>
      <c r="B101" s="287"/>
      <c r="C101" s="448" t="s">
        <v>671</v>
      </c>
      <c r="D101" s="449"/>
      <c r="E101" s="449"/>
      <c r="F101" s="449"/>
      <c r="G101" s="450"/>
      <c r="H101" s="288">
        <v>915</v>
      </c>
      <c r="I101" s="289">
        <v>1002</v>
      </c>
      <c r="J101" s="290">
        <v>5070000</v>
      </c>
      <c r="K101" s="291">
        <v>0</v>
      </c>
      <c r="L101" s="279"/>
      <c r="M101" s="292">
        <v>800</v>
      </c>
      <c r="N101" s="292">
        <v>480</v>
      </c>
      <c r="O101" s="292">
        <v>0</v>
      </c>
      <c r="P101" s="292">
        <v>125</v>
      </c>
      <c r="Q101" s="292">
        <v>0</v>
      </c>
      <c r="R101" s="292">
        <v>100</v>
      </c>
      <c r="S101" s="292">
        <v>0</v>
      </c>
      <c r="T101" s="292">
        <v>0</v>
      </c>
      <c r="U101" s="284">
        <v>0</v>
      </c>
      <c r="V101" s="285">
        <v>0</v>
      </c>
      <c r="W101" s="285">
        <v>571903.42</v>
      </c>
      <c r="X101" s="261"/>
    </row>
    <row r="102" spans="1:24" ht="32.25" customHeight="1">
      <c r="A102" s="286"/>
      <c r="B102" s="293"/>
      <c r="C102" s="294"/>
      <c r="D102" s="448" t="s">
        <v>459</v>
      </c>
      <c r="E102" s="449"/>
      <c r="F102" s="449"/>
      <c r="G102" s="450"/>
      <c r="H102" s="288">
        <v>915</v>
      </c>
      <c r="I102" s="289">
        <v>1002</v>
      </c>
      <c r="J102" s="290">
        <v>5079900</v>
      </c>
      <c r="K102" s="291">
        <v>0</v>
      </c>
      <c r="L102" s="279"/>
      <c r="M102" s="292">
        <v>800</v>
      </c>
      <c r="N102" s="292">
        <v>480</v>
      </c>
      <c r="O102" s="292">
        <v>0</v>
      </c>
      <c r="P102" s="292">
        <v>125</v>
      </c>
      <c r="Q102" s="292">
        <v>0</v>
      </c>
      <c r="R102" s="292">
        <v>100</v>
      </c>
      <c r="S102" s="292">
        <v>0</v>
      </c>
      <c r="T102" s="292">
        <v>0</v>
      </c>
      <c r="U102" s="284">
        <v>0</v>
      </c>
      <c r="V102" s="285">
        <v>0</v>
      </c>
      <c r="W102" s="285">
        <v>571903.42</v>
      </c>
      <c r="X102" s="261"/>
    </row>
    <row r="103" spans="1:24" ht="21.75" customHeight="1">
      <c r="A103" s="286"/>
      <c r="B103" s="293"/>
      <c r="C103" s="146"/>
      <c r="D103" s="146"/>
      <c r="E103" s="294"/>
      <c r="F103" s="451" t="s">
        <v>725</v>
      </c>
      <c r="G103" s="452"/>
      <c r="H103" s="288">
        <v>915</v>
      </c>
      <c r="I103" s="289">
        <v>1002</v>
      </c>
      <c r="J103" s="290">
        <v>5079900</v>
      </c>
      <c r="K103" s="291">
        <v>1</v>
      </c>
      <c r="L103" s="279"/>
      <c r="M103" s="292">
        <v>800</v>
      </c>
      <c r="N103" s="292">
        <v>480</v>
      </c>
      <c r="O103" s="292">
        <v>0</v>
      </c>
      <c r="P103" s="292">
        <v>125</v>
      </c>
      <c r="Q103" s="292">
        <v>0</v>
      </c>
      <c r="R103" s="292">
        <v>100</v>
      </c>
      <c r="S103" s="292">
        <v>0</v>
      </c>
      <c r="T103" s="292">
        <v>0</v>
      </c>
      <c r="U103" s="284">
        <v>0</v>
      </c>
      <c r="V103" s="285">
        <v>0</v>
      </c>
      <c r="W103" s="285">
        <v>571903.42</v>
      </c>
      <c r="X103" s="261"/>
    </row>
    <row r="104" spans="1:24" ht="32.25" customHeight="1">
      <c r="A104" s="456" t="s">
        <v>726</v>
      </c>
      <c r="B104" s="457"/>
      <c r="C104" s="457"/>
      <c r="D104" s="457"/>
      <c r="E104" s="457"/>
      <c r="F104" s="457"/>
      <c r="G104" s="458"/>
      <c r="H104" s="298">
        <v>916</v>
      </c>
      <c r="I104" s="299">
        <v>0</v>
      </c>
      <c r="J104" s="300">
        <v>0</v>
      </c>
      <c r="K104" s="301">
        <v>0</v>
      </c>
      <c r="L104" s="279"/>
      <c r="M104" s="302">
        <v>816.3</v>
      </c>
      <c r="N104" s="302">
        <v>0</v>
      </c>
      <c r="O104" s="302">
        <v>0</v>
      </c>
      <c r="P104" s="302">
        <v>0</v>
      </c>
      <c r="Q104" s="302">
        <v>0</v>
      </c>
      <c r="R104" s="302">
        <v>559.7</v>
      </c>
      <c r="S104" s="302">
        <v>0</v>
      </c>
      <c r="T104" s="302">
        <v>0</v>
      </c>
      <c r="U104" s="284">
        <v>0</v>
      </c>
      <c r="V104" s="285">
        <v>0</v>
      </c>
      <c r="W104" s="285">
        <v>298379.26</v>
      </c>
      <c r="X104" s="261"/>
    </row>
    <row r="105" spans="1:24" ht="21.75" customHeight="1">
      <c r="A105" s="297"/>
      <c r="B105" s="453" t="s">
        <v>436</v>
      </c>
      <c r="C105" s="454"/>
      <c r="D105" s="454"/>
      <c r="E105" s="454"/>
      <c r="F105" s="454"/>
      <c r="G105" s="455"/>
      <c r="H105" s="279">
        <v>916</v>
      </c>
      <c r="I105" s="280">
        <v>114</v>
      </c>
      <c r="J105" s="281">
        <v>0</v>
      </c>
      <c r="K105" s="282">
        <v>0</v>
      </c>
      <c r="L105" s="279"/>
      <c r="M105" s="283">
        <v>816.3</v>
      </c>
      <c r="N105" s="283">
        <v>0</v>
      </c>
      <c r="O105" s="283">
        <v>0</v>
      </c>
      <c r="P105" s="283">
        <v>0</v>
      </c>
      <c r="Q105" s="283">
        <v>0</v>
      </c>
      <c r="R105" s="283">
        <v>559.7</v>
      </c>
      <c r="S105" s="283">
        <v>0</v>
      </c>
      <c r="T105" s="283">
        <v>0</v>
      </c>
      <c r="U105" s="284">
        <v>0</v>
      </c>
      <c r="V105" s="285">
        <v>0</v>
      </c>
      <c r="W105" s="285">
        <v>298379.26</v>
      </c>
      <c r="X105" s="261"/>
    </row>
    <row r="106" spans="1:24" ht="21.75" customHeight="1">
      <c r="A106" s="286"/>
      <c r="B106" s="287"/>
      <c r="C106" s="448" t="s">
        <v>399</v>
      </c>
      <c r="D106" s="449"/>
      <c r="E106" s="449"/>
      <c r="F106" s="449"/>
      <c r="G106" s="450"/>
      <c r="H106" s="288">
        <v>916</v>
      </c>
      <c r="I106" s="289">
        <v>114</v>
      </c>
      <c r="J106" s="290">
        <v>20000</v>
      </c>
      <c r="K106" s="291">
        <v>0</v>
      </c>
      <c r="L106" s="279"/>
      <c r="M106" s="292">
        <v>0</v>
      </c>
      <c r="N106" s="292">
        <v>0</v>
      </c>
      <c r="O106" s="292">
        <v>0</v>
      </c>
      <c r="P106" s="292">
        <v>0</v>
      </c>
      <c r="Q106" s="292">
        <v>0</v>
      </c>
      <c r="R106" s="292">
        <v>0</v>
      </c>
      <c r="S106" s="292">
        <v>0</v>
      </c>
      <c r="T106" s="292">
        <v>0</v>
      </c>
      <c r="U106" s="284">
        <v>0</v>
      </c>
      <c r="V106" s="285">
        <v>0</v>
      </c>
      <c r="W106" s="285">
        <v>0</v>
      </c>
      <c r="X106" s="261"/>
    </row>
    <row r="107" spans="1:24" ht="32.25" customHeight="1">
      <c r="A107" s="286"/>
      <c r="B107" s="293"/>
      <c r="C107" s="294"/>
      <c r="D107" s="448" t="s">
        <v>459</v>
      </c>
      <c r="E107" s="449"/>
      <c r="F107" s="449"/>
      <c r="G107" s="450"/>
      <c r="H107" s="288">
        <v>916</v>
      </c>
      <c r="I107" s="289">
        <v>114</v>
      </c>
      <c r="J107" s="290">
        <v>29900</v>
      </c>
      <c r="K107" s="291">
        <v>0</v>
      </c>
      <c r="L107" s="279"/>
      <c r="M107" s="292">
        <v>0</v>
      </c>
      <c r="N107" s="292">
        <v>0</v>
      </c>
      <c r="O107" s="292">
        <v>0</v>
      </c>
      <c r="P107" s="292">
        <v>0</v>
      </c>
      <c r="Q107" s="292">
        <v>0</v>
      </c>
      <c r="R107" s="292">
        <v>0</v>
      </c>
      <c r="S107" s="292">
        <v>0</v>
      </c>
      <c r="T107" s="292">
        <v>0</v>
      </c>
      <c r="U107" s="284">
        <v>0</v>
      </c>
      <c r="V107" s="285">
        <v>0</v>
      </c>
      <c r="W107" s="285">
        <v>0</v>
      </c>
      <c r="X107" s="261"/>
    </row>
    <row r="108" spans="1:24" ht="21.75" customHeight="1">
      <c r="A108" s="286"/>
      <c r="B108" s="293"/>
      <c r="C108" s="146"/>
      <c r="D108" s="294"/>
      <c r="E108" s="448" t="s">
        <v>466</v>
      </c>
      <c r="F108" s="449"/>
      <c r="G108" s="450"/>
      <c r="H108" s="288">
        <v>916</v>
      </c>
      <c r="I108" s="289">
        <v>114</v>
      </c>
      <c r="J108" s="290">
        <v>29912</v>
      </c>
      <c r="K108" s="291">
        <v>0</v>
      </c>
      <c r="L108" s="279"/>
      <c r="M108" s="292">
        <v>0</v>
      </c>
      <c r="N108" s="292">
        <v>0</v>
      </c>
      <c r="O108" s="292">
        <v>0</v>
      </c>
      <c r="P108" s="292">
        <v>0</v>
      </c>
      <c r="Q108" s="292">
        <v>0</v>
      </c>
      <c r="R108" s="292">
        <v>0</v>
      </c>
      <c r="S108" s="292">
        <v>0</v>
      </c>
      <c r="T108" s="292">
        <v>0</v>
      </c>
      <c r="U108" s="284">
        <v>0</v>
      </c>
      <c r="V108" s="285">
        <v>0</v>
      </c>
      <c r="W108" s="285">
        <v>0</v>
      </c>
      <c r="X108" s="261"/>
    </row>
    <row r="109" spans="1:24" ht="21.75" customHeight="1">
      <c r="A109" s="286"/>
      <c r="B109" s="293"/>
      <c r="C109" s="146"/>
      <c r="D109" s="146"/>
      <c r="E109" s="294"/>
      <c r="F109" s="451" t="s">
        <v>725</v>
      </c>
      <c r="G109" s="452"/>
      <c r="H109" s="288">
        <v>916</v>
      </c>
      <c r="I109" s="289">
        <v>114</v>
      </c>
      <c r="J109" s="290">
        <v>29912</v>
      </c>
      <c r="K109" s="291">
        <v>1</v>
      </c>
      <c r="L109" s="279"/>
      <c r="M109" s="292">
        <v>0</v>
      </c>
      <c r="N109" s="292">
        <v>0</v>
      </c>
      <c r="O109" s="292">
        <v>0</v>
      </c>
      <c r="P109" s="292">
        <v>0</v>
      </c>
      <c r="Q109" s="292">
        <v>0</v>
      </c>
      <c r="R109" s="292">
        <v>0</v>
      </c>
      <c r="S109" s="292">
        <v>0</v>
      </c>
      <c r="T109" s="292">
        <v>0</v>
      </c>
      <c r="U109" s="284">
        <v>0</v>
      </c>
      <c r="V109" s="285">
        <v>0</v>
      </c>
      <c r="W109" s="285">
        <v>0</v>
      </c>
      <c r="X109" s="261"/>
    </row>
    <row r="110" spans="1:24" ht="21.75" customHeight="1">
      <c r="A110" s="286"/>
      <c r="B110" s="287"/>
      <c r="C110" s="448" t="s">
        <v>458</v>
      </c>
      <c r="D110" s="449"/>
      <c r="E110" s="449"/>
      <c r="F110" s="449"/>
      <c r="G110" s="450"/>
      <c r="H110" s="288">
        <v>916</v>
      </c>
      <c r="I110" s="289">
        <v>114</v>
      </c>
      <c r="J110" s="290">
        <v>930000</v>
      </c>
      <c r="K110" s="291">
        <v>0</v>
      </c>
      <c r="L110" s="279"/>
      <c r="M110" s="292">
        <v>816.3</v>
      </c>
      <c r="N110" s="292">
        <v>0</v>
      </c>
      <c r="O110" s="292">
        <v>0</v>
      </c>
      <c r="P110" s="292">
        <v>0</v>
      </c>
      <c r="Q110" s="292">
        <v>0</v>
      </c>
      <c r="R110" s="292">
        <v>559.7</v>
      </c>
      <c r="S110" s="292">
        <v>0</v>
      </c>
      <c r="T110" s="292">
        <v>0</v>
      </c>
      <c r="U110" s="284">
        <v>0</v>
      </c>
      <c r="V110" s="285">
        <v>0</v>
      </c>
      <c r="W110" s="285">
        <v>298379.26</v>
      </c>
      <c r="X110" s="261"/>
    </row>
    <row r="111" spans="1:24" ht="32.25" customHeight="1">
      <c r="A111" s="286"/>
      <c r="B111" s="293"/>
      <c r="C111" s="294"/>
      <c r="D111" s="448" t="s">
        <v>459</v>
      </c>
      <c r="E111" s="449"/>
      <c r="F111" s="449"/>
      <c r="G111" s="450"/>
      <c r="H111" s="288">
        <v>916</v>
      </c>
      <c r="I111" s="289">
        <v>114</v>
      </c>
      <c r="J111" s="290">
        <v>939900</v>
      </c>
      <c r="K111" s="291">
        <v>0</v>
      </c>
      <c r="L111" s="279"/>
      <c r="M111" s="292">
        <v>816.3</v>
      </c>
      <c r="N111" s="292">
        <v>0</v>
      </c>
      <c r="O111" s="292">
        <v>0</v>
      </c>
      <c r="P111" s="292">
        <v>0</v>
      </c>
      <c r="Q111" s="292">
        <v>0</v>
      </c>
      <c r="R111" s="292">
        <v>559.7</v>
      </c>
      <c r="S111" s="292">
        <v>0</v>
      </c>
      <c r="T111" s="292">
        <v>0</v>
      </c>
      <c r="U111" s="284">
        <v>0</v>
      </c>
      <c r="V111" s="285">
        <v>0</v>
      </c>
      <c r="W111" s="285">
        <v>298379.26</v>
      </c>
      <c r="X111" s="261"/>
    </row>
    <row r="112" spans="1:24" ht="21.75" customHeight="1">
      <c r="A112" s="286"/>
      <c r="B112" s="293"/>
      <c r="C112" s="146"/>
      <c r="D112" s="294"/>
      <c r="E112" s="448" t="s">
        <v>466</v>
      </c>
      <c r="F112" s="449"/>
      <c r="G112" s="450"/>
      <c r="H112" s="288">
        <v>916</v>
      </c>
      <c r="I112" s="289">
        <v>114</v>
      </c>
      <c r="J112" s="290">
        <v>939907</v>
      </c>
      <c r="K112" s="291">
        <v>0</v>
      </c>
      <c r="L112" s="279"/>
      <c r="M112" s="292">
        <v>816.3</v>
      </c>
      <c r="N112" s="292">
        <v>0</v>
      </c>
      <c r="O112" s="292">
        <v>0</v>
      </c>
      <c r="P112" s="292">
        <v>0</v>
      </c>
      <c r="Q112" s="292">
        <v>0</v>
      </c>
      <c r="R112" s="292">
        <v>559.7</v>
      </c>
      <c r="S112" s="292">
        <v>0</v>
      </c>
      <c r="T112" s="292">
        <v>0</v>
      </c>
      <c r="U112" s="284">
        <v>0</v>
      </c>
      <c r="V112" s="285">
        <v>0</v>
      </c>
      <c r="W112" s="285">
        <v>298379.26</v>
      </c>
      <c r="X112" s="261"/>
    </row>
    <row r="113" spans="1:24" ht="21.75" customHeight="1" thickBot="1">
      <c r="A113" s="303"/>
      <c r="B113" s="304"/>
      <c r="C113" s="305"/>
      <c r="D113" s="305"/>
      <c r="E113" s="306"/>
      <c r="F113" s="459" t="s">
        <v>725</v>
      </c>
      <c r="G113" s="460"/>
      <c r="H113" s="307">
        <v>916</v>
      </c>
      <c r="I113" s="308">
        <v>114</v>
      </c>
      <c r="J113" s="309">
        <v>939907</v>
      </c>
      <c r="K113" s="310">
        <v>1</v>
      </c>
      <c r="L113" s="311"/>
      <c r="M113" s="312">
        <v>816.3</v>
      </c>
      <c r="N113" s="312">
        <v>0</v>
      </c>
      <c r="O113" s="312">
        <v>0</v>
      </c>
      <c r="P113" s="312">
        <v>0</v>
      </c>
      <c r="Q113" s="312">
        <v>0</v>
      </c>
      <c r="R113" s="312">
        <v>559.7</v>
      </c>
      <c r="S113" s="312">
        <v>0</v>
      </c>
      <c r="T113" s="312">
        <v>0</v>
      </c>
      <c r="U113" s="313">
        <v>0</v>
      </c>
      <c r="V113" s="314">
        <v>0</v>
      </c>
      <c r="W113" s="314">
        <v>298379.26</v>
      </c>
      <c r="X113" s="261"/>
    </row>
    <row r="114" spans="1:24" ht="12" customHeight="1" thickBot="1">
      <c r="A114" s="315"/>
      <c r="B114" s="316"/>
      <c r="C114" s="316"/>
      <c r="D114" s="316"/>
      <c r="E114" s="316"/>
      <c r="F114" s="316"/>
      <c r="G114" s="461" t="s">
        <v>44</v>
      </c>
      <c r="H114" s="462"/>
      <c r="I114" s="462"/>
      <c r="J114" s="462"/>
      <c r="K114" s="462"/>
      <c r="L114" s="317"/>
      <c r="M114" s="275">
        <v>206376.8</v>
      </c>
      <c r="N114" s="318">
        <v>42681.5</v>
      </c>
      <c r="O114" s="318">
        <v>281.8</v>
      </c>
      <c r="P114" s="318">
        <v>11256.6</v>
      </c>
      <c r="Q114" s="318">
        <v>4827.3</v>
      </c>
      <c r="R114" s="318">
        <v>16875.8</v>
      </c>
      <c r="S114" s="318">
        <v>3210.5</v>
      </c>
      <c r="T114" s="318">
        <v>88958.3</v>
      </c>
      <c r="U114" s="319">
        <v>0</v>
      </c>
      <c r="V114" s="319">
        <v>0</v>
      </c>
      <c r="W114" s="320">
        <v>110509841.32999998</v>
      </c>
      <c r="X114" s="261"/>
    </row>
    <row r="115" spans="1:24" ht="25.5" customHeight="1">
      <c r="A115" s="2"/>
      <c r="B115" s="321"/>
      <c r="C115" s="321"/>
      <c r="D115" s="321"/>
      <c r="E115" s="321"/>
      <c r="F115" s="321"/>
      <c r="G115" s="321"/>
      <c r="H115" s="2"/>
      <c r="I115" s="322"/>
      <c r="J115" s="321"/>
      <c r="K115" s="321"/>
      <c r="L115" s="323"/>
      <c r="M115" s="322"/>
      <c r="N115" s="322"/>
      <c r="O115" s="322"/>
      <c r="P115" s="322"/>
      <c r="Q115" s="322"/>
      <c r="R115" s="322"/>
      <c r="S115" s="322"/>
      <c r="T115" s="322"/>
      <c r="U115" s="322"/>
      <c r="V115" s="322"/>
      <c r="W115" s="322"/>
      <c r="X115" s="3"/>
    </row>
    <row r="116" spans="7:17" ht="12.75">
      <c r="G116" s="37"/>
      <c r="Q116" s="37"/>
    </row>
  </sheetData>
  <mergeCells count="112">
    <mergeCell ref="F113:G113"/>
    <mergeCell ref="G114:K114"/>
    <mergeCell ref="F109:G109"/>
    <mergeCell ref="C110:G110"/>
    <mergeCell ref="D111:G111"/>
    <mergeCell ref="E112:G112"/>
    <mergeCell ref="B105:G105"/>
    <mergeCell ref="C106:G106"/>
    <mergeCell ref="D107:G107"/>
    <mergeCell ref="E108:G108"/>
    <mergeCell ref="C101:G101"/>
    <mergeCell ref="D102:G102"/>
    <mergeCell ref="F103:G103"/>
    <mergeCell ref="A104:G104"/>
    <mergeCell ref="D97:G97"/>
    <mergeCell ref="F98:G98"/>
    <mergeCell ref="A99:G99"/>
    <mergeCell ref="B100:G100"/>
    <mergeCell ref="C93:G93"/>
    <mergeCell ref="D94:G94"/>
    <mergeCell ref="F95:G95"/>
    <mergeCell ref="C96:G96"/>
    <mergeCell ref="C89:G89"/>
    <mergeCell ref="D90:G90"/>
    <mergeCell ref="F91:G91"/>
    <mergeCell ref="B92:G92"/>
    <mergeCell ref="C85:G85"/>
    <mergeCell ref="D86:G86"/>
    <mergeCell ref="F87:G87"/>
    <mergeCell ref="B88:G88"/>
    <mergeCell ref="F81:G81"/>
    <mergeCell ref="C82:G82"/>
    <mergeCell ref="D83:G83"/>
    <mergeCell ref="F84:G84"/>
    <mergeCell ref="F77:G77"/>
    <mergeCell ref="E78:G78"/>
    <mergeCell ref="F79:G79"/>
    <mergeCell ref="E80:G80"/>
    <mergeCell ref="F73:G73"/>
    <mergeCell ref="B74:G74"/>
    <mergeCell ref="C75:G75"/>
    <mergeCell ref="D76:G76"/>
    <mergeCell ref="D69:G69"/>
    <mergeCell ref="F70:G70"/>
    <mergeCell ref="C71:G71"/>
    <mergeCell ref="D72:G72"/>
    <mergeCell ref="F65:G65"/>
    <mergeCell ref="E66:G66"/>
    <mergeCell ref="F67:G67"/>
    <mergeCell ref="C68:G68"/>
    <mergeCell ref="F61:G61"/>
    <mergeCell ref="B62:G62"/>
    <mergeCell ref="C63:G63"/>
    <mergeCell ref="D64:G64"/>
    <mergeCell ref="D57:G57"/>
    <mergeCell ref="F58:G58"/>
    <mergeCell ref="C59:G59"/>
    <mergeCell ref="D60:G60"/>
    <mergeCell ref="D53:G53"/>
    <mergeCell ref="F54:G54"/>
    <mergeCell ref="B55:G55"/>
    <mergeCell ref="C56:G56"/>
    <mergeCell ref="F49:G49"/>
    <mergeCell ref="E50:G50"/>
    <mergeCell ref="F51:G51"/>
    <mergeCell ref="C52:G52"/>
    <mergeCell ref="F45:G45"/>
    <mergeCell ref="E46:G46"/>
    <mergeCell ref="F47:G47"/>
    <mergeCell ref="E48:G48"/>
    <mergeCell ref="B41:G41"/>
    <mergeCell ref="C42:G42"/>
    <mergeCell ref="D43:G43"/>
    <mergeCell ref="E44:G44"/>
    <mergeCell ref="F37:G37"/>
    <mergeCell ref="C38:G38"/>
    <mergeCell ref="D39:G39"/>
    <mergeCell ref="F40:G40"/>
    <mergeCell ref="E33:G33"/>
    <mergeCell ref="F34:G34"/>
    <mergeCell ref="C35:G35"/>
    <mergeCell ref="D36:G36"/>
    <mergeCell ref="C28:G28"/>
    <mergeCell ref="D29:G29"/>
    <mergeCell ref="E30:G30"/>
    <mergeCell ref="F31:G31"/>
    <mergeCell ref="B23:G23"/>
    <mergeCell ref="C24:G24"/>
    <mergeCell ref="D25:G25"/>
    <mergeCell ref="F26:G26"/>
    <mergeCell ref="B18:G18"/>
    <mergeCell ref="C19:G19"/>
    <mergeCell ref="D20:G20"/>
    <mergeCell ref="F21:G21"/>
    <mergeCell ref="R14:R15"/>
    <mergeCell ref="S14:S15"/>
    <mergeCell ref="T14:T15"/>
    <mergeCell ref="A17:G17"/>
    <mergeCell ref="N14:N15"/>
    <mergeCell ref="O14:O15"/>
    <mergeCell ref="P14:P15"/>
    <mergeCell ref="Q14:Q15"/>
    <mergeCell ref="S9:T9"/>
    <mergeCell ref="H11:T11"/>
    <mergeCell ref="A13:G15"/>
    <mergeCell ref="H13:K13"/>
    <mergeCell ref="M13:M15"/>
    <mergeCell ref="N13:T13"/>
    <mergeCell ref="H14:H15"/>
    <mergeCell ref="I14:I15"/>
    <mergeCell ref="J14:J15"/>
    <mergeCell ref="K14:K1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H4" sqref="H4"/>
    </sheetView>
  </sheetViews>
  <sheetFormatPr defaultColWidth="9.140625" defaultRowHeight="12.75" outlineLevelCol="1"/>
  <cols>
    <col min="1" max="1" width="9.140625" style="197" customWidth="1"/>
    <col min="2" max="2" width="38.57421875" style="329" customWidth="1"/>
    <col min="3" max="3" width="13.140625" style="197" hidden="1" customWidth="1" outlineLevel="1"/>
    <col min="4" max="4" width="39.57421875" style="330" customWidth="1" collapsed="1"/>
    <col min="5" max="5" width="21.421875" style="197" customWidth="1"/>
    <col min="6" max="6" width="17.57421875" style="197" customWidth="1"/>
    <col min="7" max="16384" width="9.140625" style="197" customWidth="1"/>
  </cols>
  <sheetData>
    <row r="1" spans="1:6" s="200" customFormat="1" ht="15.75">
      <c r="A1" s="324"/>
      <c r="B1" s="324"/>
      <c r="C1" s="324"/>
      <c r="D1" s="325"/>
      <c r="E1" s="196"/>
      <c r="F1" s="196" t="s">
        <v>45</v>
      </c>
    </row>
    <row r="2" spans="1:6" s="200" customFormat="1" ht="15.75">
      <c r="A2" s="196"/>
      <c r="B2" s="196"/>
      <c r="C2" s="196"/>
      <c r="D2" s="196"/>
      <c r="E2" s="196"/>
      <c r="F2" s="196" t="s">
        <v>331</v>
      </c>
    </row>
    <row r="3" spans="1:6" s="200" customFormat="1" ht="15.75">
      <c r="A3" s="325"/>
      <c r="B3" s="196"/>
      <c r="C3" s="196"/>
      <c r="D3" s="196"/>
      <c r="E3" s="196"/>
      <c r="F3" s="196" t="s">
        <v>91</v>
      </c>
    </row>
    <row r="4" spans="1:6" s="200" customFormat="1" ht="15.75">
      <c r="A4" s="325"/>
      <c r="B4" s="326"/>
      <c r="C4" s="326"/>
      <c r="D4" s="196"/>
      <c r="E4" s="502">
        <v>39695</v>
      </c>
      <c r="F4" s="196" t="s">
        <v>439</v>
      </c>
    </row>
    <row r="5" spans="1:5" s="200" customFormat="1" ht="15.75">
      <c r="A5" s="324"/>
      <c r="B5" s="324"/>
      <c r="C5" s="324"/>
      <c r="D5" s="324"/>
      <c r="E5" s="324"/>
    </row>
    <row r="6" spans="1:6" s="200" customFormat="1" ht="15.75">
      <c r="A6" s="324"/>
      <c r="B6" s="324"/>
      <c r="C6" s="324"/>
      <c r="D6" s="324"/>
      <c r="E6" s="327"/>
      <c r="F6" s="327" t="s">
        <v>45</v>
      </c>
    </row>
    <row r="7" spans="1:6" s="200" customFormat="1" ht="15.75">
      <c r="A7" s="196"/>
      <c r="B7" s="196"/>
      <c r="C7" s="196"/>
      <c r="D7" s="196"/>
      <c r="E7" s="196"/>
      <c r="F7" s="196" t="s">
        <v>46</v>
      </c>
    </row>
    <row r="8" spans="1:6" s="200" customFormat="1" ht="15.75">
      <c r="A8" s="199"/>
      <c r="B8" s="196"/>
      <c r="C8" s="196"/>
      <c r="D8" s="196"/>
      <c r="E8" s="196"/>
      <c r="F8" s="196" t="s">
        <v>91</v>
      </c>
    </row>
    <row r="9" spans="1:6" s="200" customFormat="1" ht="15.75" customHeight="1">
      <c r="A9" s="199"/>
      <c r="B9" s="326"/>
      <c r="C9" s="326"/>
      <c r="D9" s="196"/>
      <c r="E9" s="196"/>
      <c r="F9" s="196" t="s">
        <v>384</v>
      </c>
    </row>
    <row r="10" spans="1:5" ht="15.75">
      <c r="A10" s="199"/>
      <c r="B10" s="328"/>
      <c r="C10" s="328"/>
      <c r="D10" s="328"/>
      <c r="E10" s="328"/>
    </row>
    <row r="11" spans="1:5" ht="12.75">
      <c r="A11" s="198"/>
      <c r="C11" s="198"/>
      <c r="E11" s="198"/>
    </row>
    <row r="12" spans="1:6" ht="38.25" customHeight="1">
      <c r="A12" s="463" t="s">
        <v>47</v>
      </c>
      <c r="B12" s="463"/>
      <c r="C12" s="463"/>
      <c r="D12" s="463"/>
      <c r="E12" s="463"/>
      <c r="F12" s="407"/>
    </row>
    <row r="13" spans="2:5" ht="21.75" customHeight="1">
      <c r="B13" s="464"/>
      <c r="C13" s="464"/>
      <c r="D13" s="464"/>
      <c r="E13" s="464"/>
    </row>
    <row r="14" spans="2:6" ht="15.75">
      <c r="B14" s="331"/>
      <c r="C14" s="200"/>
      <c r="D14" s="332"/>
      <c r="E14" s="196"/>
      <c r="F14" s="196" t="s">
        <v>336</v>
      </c>
    </row>
    <row r="15" spans="1:6" s="335" customFormat="1" ht="47.25">
      <c r="A15" s="333" t="s">
        <v>48</v>
      </c>
      <c r="B15" s="334" t="s">
        <v>49</v>
      </c>
      <c r="C15" s="334" t="s">
        <v>50</v>
      </c>
      <c r="D15" s="334" t="s">
        <v>51</v>
      </c>
      <c r="E15" s="334" t="s">
        <v>52</v>
      </c>
      <c r="F15" s="334" t="s">
        <v>53</v>
      </c>
    </row>
    <row r="16" spans="1:6" ht="53.25" customHeight="1">
      <c r="A16" s="465" t="s">
        <v>54</v>
      </c>
      <c r="B16" s="468" t="s">
        <v>540</v>
      </c>
      <c r="C16" s="471">
        <v>5137.5</v>
      </c>
      <c r="D16" s="336" t="s">
        <v>55</v>
      </c>
      <c r="E16" s="337">
        <v>100</v>
      </c>
      <c r="F16" s="337"/>
    </row>
    <row r="17" spans="1:6" ht="53.25" customHeight="1">
      <c r="A17" s="466"/>
      <c r="B17" s="469"/>
      <c r="C17" s="472"/>
      <c r="D17" s="336" t="s">
        <v>56</v>
      </c>
      <c r="E17" s="337">
        <v>900</v>
      </c>
      <c r="F17" s="337"/>
    </row>
    <row r="18" spans="1:6" ht="46.5" customHeight="1">
      <c r="A18" s="466"/>
      <c r="B18" s="469"/>
      <c r="C18" s="472"/>
      <c r="D18" s="336" t="s">
        <v>414</v>
      </c>
      <c r="E18" s="337">
        <f>109+5+65+610+40+50+497.3+650+17.6+1784.6+15+12+10+230+4+5-3</f>
        <v>4101.5</v>
      </c>
      <c r="F18" s="337">
        <v>186.8</v>
      </c>
    </row>
    <row r="19" spans="1:6" ht="67.5" customHeight="1">
      <c r="A19" s="466"/>
      <c r="B19" s="469"/>
      <c r="C19" s="472"/>
      <c r="D19" s="336" t="s">
        <v>57</v>
      </c>
      <c r="E19" s="337">
        <v>19</v>
      </c>
      <c r="F19" s="337"/>
    </row>
    <row r="20" spans="1:6" ht="51.75" customHeight="1">
      <c r="A20" s="466"/>
      <c r="B20" s="469"/>
      <c r="C20" s="472"/>
      <c r="D20" s="336" t="s">
        <v>58</v>
      </c>
      <c r="E20" s="337">
        <v>12</v>
      </c>
      <c r="F20" s="337"/>
    </row>
    <row r="21" spans="1:6" ht="27.75" customHeight="1">
      <c r="A21" s="467"/>
      <c r="B21" s="470"/>
      <c r="C21" s="473"/>
      <c r="D21" s="338" t="s">
        <v>59</v>
      </c>
      <c r="E21" s="339">
        <f>SUM(E16+E17+E18+E19+E20)</f>
        <v>5132.5</v>
      </c>
      <c r="F21" s="339">
        <f>SUM(F16+F17+F18+F19+F20)</f>
        <v>186.8</v>
      </c>
    </row>
    <row r="22" spans="1:6" ht="48.75" customHeight="1">
      <c r="A22" s="465" t="s">
        <v>60</v>
      </c>
      <c r="B22" s="468" t="s">
        <v>61</v>
      </c>
      <c r="C22" s="471">
        <v>34718.3</v>
      </c>
      <c r="D22" s="336" t="s">
        <v>414</v>
      </c>
      <c r="E22" s="337">
        <v>24718.3</v>
      </c>
      <c r="F22" s="337">
        <v>327.9</v>
      </c>
    </row>
    <row r="23" spans="1:6" ht="51.75" customHeight="1">
      <c r="A23" s="466"/>
      <c r="B23" s="469"/>
      <c r="C23" s="472"/>
      <c r="D23" s="336" t="s">
        <v>62</v>
      </c>
      <c r="E23" s="337">
        <v>10000</v>
      </c>
      <c r="F23" s="337"/>
    </row>
    <row r="24" spans="1:6" ht="31.5" customHeight="1">
      <c r="A24" s="466"/>
      <c r="B24" s="470"/>
      <c r="C24" s="473"/>
      <c r="D24" s="338" t="s">
        <v>59</v>
      </c>
      <c r="E24" s="339">
        <f>SUM(E22+E23)</f>
        <v>34718.3</v>
      </c>
      <c r="F24" s="339">
        <f>SUM(F22+F23)</f>
        <v>327.9</v>
      </c>
    </row>
    <row r="25" spans="1:6" ht="47.25" customHeight="1">
      <c r="A25" s="465" t="s">
        <v>63</v>
      </c>
      <c r="B25" s="468" t="s">
        <v>477</v>
      </c>
      <c r="C25" s="471">
        <v>59000</v>
      </c>
      <c r="D25" s="336" t="s">
        <v>411</v>
      </c>
      <c r="E25" s="337">
        <v>66488.5</v>
      </c>
      <c r="F25" s="337">
        <v>7068.6</v>
      </c>
    </row>
    <row r="26" spans="1:6" ht="29.25" customHeight="1">
      <c r="A26" s="466"/>
      <c r="B26" s="470"/>
      <c r="C26" s="473"/>
      <c r="D26" s="338" t="s">
        <v>59</v>
      </c>
      <c r="E26" s="339">
        <f>SUM(E25)</f>
        <v>66488.5</v>
      </c>
      <c r="F26" s="339">
        <f>SUM(F25)</f>
        <v>7068.6</v>
      </c>
    </row>
    <row r="27" spans="1:6" ht="58.5" customHeight="1">
      <c r="A27" s="465" t="s">
        <v>64</v>
      </c>
      <c r="B27" s="468" t="s">
        <v>605</v>
      </c>
      <c r="C27" s="471">
        <v>5323.6</v>
      </c>
      <c r="D27" s="336" t="s">
        <v>414</v>
      </c>
      <c r="E27" s="337">
        <v>5323.6</v>
      </c>
      <c r="F27" s="337">
        <v>2.5</v>
      </c>
    </row>
    <row r="28" spans="1:6" ht="39.75" customHeight="1">
      <c r="A28" s="466"/>
      <c r="B28" s="470"/>
      <c r="C28" s="473"/>
      <c r="D28" s="338" t="s">
        <v>59</v>
      </c>
      <c r="E28" s="339">
        <f>SUM(E27)</f>
        <v>5323.6</v>
      </c>
      <c r="F28" s="339">
        <f>SUM(F27)</f>
        <v>2.5</v>
      </c>
    </row>
    <row r="29" spans="1:6" ht="49.5" customHeight="1">
      <c r="A29" s="465" t="s">
        <v>65</v>
      </c>
      <c r="B29" s="468" t="s">
        <v>66</v>
      </c>
      <c r="C29" s="471">
        <v>41759.8</v>
      </c>
      <c r="D29" s="336" t="s">
        <v>58</v>
      </c>
      <c r="E29" s="337">
        <v>20122.1</v>
      </c>
      <c r="F29" s="337"/>
    </row>
    <row r="30" spans="1:6" ht="52.5" customHeight="1">
      <c r="A30" s="466"/>
      <c r="B30" s="469"/>
      <c r="C30" s="472"/>
      <c r="D30" s="336" t="s">
        <v>414</v>
      </c>
      <c r="E30" s="337">
        <f>3499.2</f>
        <v>3499.2</v>
      </c>
      <c r="F30" s="337">
        <v>398.7</v>
      </c>
    </row>
    <row r="31" spans="1:6" ht="22.5" customHeight="1">
      <c r="A31" s="474"/>
      <c r="B31" s="475"/>
      <c r="C31" s="476"/>
      <c r="D31" s="338" t="s">
        <v>59</v>
      </c>
      <c r="E31" s="339">
        <f>SUM(E29:E30)</f>
        <v>23621.3</v>
      </c>
      <c r="F31" s="339">
        <f>SUM(F29:F30)</f>
        <v>398.7</v>
      </c>
    </row>
    <row r="32" spans="1:6" ht="34.5" customHeight="1">
      <c r="A32" s="465" t="s">
        <v>67</v>
      </c>
      <c r="B32" s="468" t="s">
        <v>68</v>
      </c>
      <c r="C32" s="471">
        <v>2985</v>
      </c>
      <c r="D32" s="336" t="s">
        <v>411</v>
      </c>
      <c r="E32" s="337">
        <v>2719.6</v>
      </c>
      <c r="F32" s="337"/>
    </row>
    <row r="33" spans="1:6" ht="34.5" customHeight="1">
      <c r="A33" s="466"/>
      <c r="B33" s="469"/>
      <c r="C33" s="472"/>
      <c r="D33" s="336" t="s">
        <v>69</v>
      </c>
      <c r="E33" s="337">
        <v>0</v>
      </c>
      <c r="F33" s="337"/>
    </row>
    <row r="34" spans="1:6" ht="56.25" customHeight="1">
      <c r="A34" s="466"/>
      <c r="B34" s="469"/>
      <c r="C34" s="472"/>
      <c r="D34" s="336" t="s">
        <v>414</v>
      </c>
      <c r="E34" s="337">
        <v>390</v>
      </c>
      <c r="F34" s="337"/>
    </row>
    <row r="35" spans="1:6" ht="24" customHeight="1">
      <c r="A35" s="474"/>
      <c r="B35" s="475"/>
      <c r="C35" s="476"/>
      <c r="D35" s="338" t="s">
        <v>59</v>
      </c>
      <c r="E35" s="339">
        <f>SUM(E32:E34)</f>
        <v>3109.6</v>
      </c>
      <c r="F35" s="339">
        <f>SUM(F32:F34)</f>
        <v>0</v>
      </c>
    </row>
    <row r="36" spans="1:6" ht="81.75" customHeight="1">
      <c r="A36" s="465" t="s">
        <v>70</v>
      </c>
      <c r="B36" s="468" t="s">
        <v>71</v>
      </c>
      <c r="C36" s="471">
        <v>9840</v>
      </c>
      <c r="D36" s="336" t="s">
        <v>414</v>
      </c>
      <c r="E36" s="337">
        <v>7340</v>
      </c>
      <c r="F36" s="337"/>
    </row>
    <row r="37" spans="1:6" ht="21.75" customHeight="1">
      <c r="A37" s="466"/>
      <c r="B37" s="470"/>
      <c r="C37" s="473"/>
      <c r="D37" s="338" t="s">
        <v>59</v>
      </c>
      <c r="E37" s="339">
        <f>SUM(E36)</f>
        <v>7340</v>
      </c>
      <c r="F37" s="339">
        <f>SUM(F36)</f>
        <v>0</v>
      </c>
    </row>
    <row r="38" spans="1:6" ht="73.5" customHeight="1">
      <c r="A38" s="465" t="s">
        <v>72</v>
      </c>
      <c r="B38" s="468" t="s">
        <v>607</v>
      </c>
      <c r="C38" s="471">
        <v>14878.31</v>
      </c>
      <c r="D38" s="336" t="s">
        <v>414</v>
      </c>
      <c r="E38" s="337">
        <v>9864.3</v>
      </c>
      <c r="F38" s="337"/>
    </row>
    <row r="39" spans="1:6" ht="36" customHeight="1">
      <c r="A39" s="466"/>
      <c r="B39" s="469"/>
      <c r="C39" s="472"/>
      <c r="D39" s="336" t="s">
        <v>73</v>
      </c>
      <c r="E39" s="337">
        <f>2832-196</f>
        <v>2636</v>
      </c>
      <c r="F39" s="337"/>
    </row>
    <row r="40" spans="1:6" ht="15.75">
      <c r="A40" s="474"/>
      <c r="B40" s="470"/>
      <c r="C40" s="473"/>
      <c r="D40" s="338" t="s">
        <v>59</v>
      </c>
      <c r="E40" s="339">
        <f>SUM(E38:E39)</f>
        <v>12500.3</v>
      </c>
      <c r="F40" s="339">
        <f>SUM(F38:F39)</f>
        <v>0</v>
      </c>
    </row>
    <row r="41" spans="1:6" ht="94.5" customHeight="1">
      <c r="A41" s="465" t="s">
        <v>74</v>
      </c>
      <c r="B41" s="468" t="s">
        <v>75</v>
      </c>
      <c r="C41" s="471">
        <v>28160</v>
      </c>
      <c r="D41" s="336" t="s">
        <v>414</v>
      </c>
      <c r="E41" s="337">
        <v>5634</v>
      </c>
      <c r="F41" s="337"/>
    </row>
    <row r="42" spans="1:6" ht="52.5" customHeight="1">
      <c r="A42" s="466"/>
      <c r="B42" s="469"/>
      <c r="C42" s="472"/>
      <c r="D42" s="336" t="s">
        <v>56</v>
      </c>
      <c r="E42" s="337">
        <v>11000</v>
      </c>
      <c r="F42" s="337"/>
    </row>
    <row r="43" spans="1:6" ht="15.75">
      <c r="A43" s="474"/>
      <c r="B43" s="470"/>
      <c r="C43" s="473"/>
      <c r="D43" s="338" t="s">
        <v>59</v>
      </c>
      <c r="E43" s="339">
        <f>SUM(E41:E42)</f>
        <v>16634</v>
      </c>
      <c r="F43" s="339">
        <f>SUM(F41:F42)</f>
        <v>0</v>
      </c>
    </row>
    <row r="44" spans="1:6" ht="84" customHeight="1">
      <c r="A44" s="477" t="s">
        <v>76</v>
      </c>
      <c r="B44" s="478" t="s">
        <v>606</v>
      </c>
      <c r="C44" s="479">
        <v>21310</v>
      </c>
      <c r="D44" s="336" t="s">
        <v>414</v>
      </c>
      <c r="E44" s="337">
        <v>21920.6</v>
      </c>
      <c r="F44" s="337"/>
    </row>
    <row r="45" spans="1:6" ht="65.25" customHeight="1">
      <c r="A45" s="477"/>
      <c r="B45" s="478"/>
      <c r="C45" s="480"/>
      <c r="D45" s="336" t="s">
        <v>62</v>
      </c>
      <c r="E45" s="337">
        <v>2018.9</v>
      </c>
      <c r="F45" s="337"/>
    </row>
    <row r="46" spans="1:6" ht="24" customHeight="1">
      <c r="A46" s="477"/>
      <c r="B46" s="478"/>
      <c r="C46" s="481"/>
      <c r="D46" s="338" t="s">
        <v>59</v>
      </c>
      <c r="E46" s="339">
        <f>SUM(E44:E45)</f>
        <v>23939.5</v>
      </c>
      <c r="F46" s="339">
        <f>SUM(F44:F45)</f>
        <v>0</v>
      </c>
    </row>
    <row r="47" spans="1:6" ht="75" customHeight="1" hidden="1">
      <c r="A47" s="465" t="s">
        <v>77</v>
      </c>
      <c r="B47" s="482" t="s">
        <v>78</v>
      </c>
      <c r="C47" s="485">
        <v>50437.98</v>
      </c>
      <c r="D47" s="336"/>
      <c r="E47" s="337">
        <v>0</v>
      </c>
      <c r="F47" s="337"/>
    </row>
    <row r="48" spans="1:6" ht="72.75" customHeight="1">
      <c r="A48" s="466"/>
      <c r="B48" s="483"/>
      <c r="C48" s="485"/>
      <c r="D48" s="336" t="s">
        <v>411</v>
      </c>
      <c r="E48" s="337">
        <v>6878</v>
      </c>
      <c r="F48" s="337"/>
    </row>
    <row r="49" spans="1:6" ht="54" customHeight="1">
      <c r="A49" s="467"/>
      <c r="B49" s="484"/>
      <c r="C49" s="486"/>
      <c r="D49" s="338" t="s">
        <v>59</v>
      </c>
      <c r="E49" s="339">
        <f>SUM(E47:E48)</f>
        <v>6878</v>
      </c>
      <c r="F49" s="339">
        <f>SUM(F47:F48)</f>
        <v>0</v>
      </c>
    </row>
    <row r="50" spans="1:6" ht="52.5" customHeight="1">
      <c r="A50" s="465" t="s">
        <v>79</v>
      </c>
      <c r="B50" s="487" t="s">
        <v>80</v>
      </c>
      <c r="C50" s="341"/>
      <c r="D50" s="336" t="s">
        <v>411</v>
      </c>
      <c r="E50" s="337">
        <v>112</v>
      </c>
      <c r="F50" s="337"/>
    </row>
    <row r="51" spans="1:6" ht="51.75" customHeight="1">
      <c r="A51" s="467"/>
      <c r="B51" s="484"/>
      <c r="C51" s="341"/>
      <c r="D51" s="338" t="s">
        <v>59</v>
      </c>
      <c r="E51" s="339">
        <f>SUM(E50)</f>
        <v>112</v>
      </c>
      <c r="F51" s="339">
        <f>SUM(F50)</f>
        <v>0</v>
      </c>
    </row>
    <row r="52" spans="1:6" ht="78" customHeight="1">
      <c r="A52" s="465" t="s">
        <v>81</v>
      </c>
      <c r="B52" s="487" t="s">
        <v>82</v>
      </c>
      <c r="C52" s="341"/>
      <c r="D52" s="336" t="s">
        <v>409</v>
      </c>
      <c r="E52" s="337">
        <v>100</v>
      </c>
      <c r="F52" s="337"/>
    </row>
    <row r="53" spans="1:6" ht="55.5" customHeight="1">
      <c r="A53" s="466"/>
      <c r="B53" s="488"/>
      <c r="C53" s="341"/>
      <c r="D53" s="336" t="s">
        <v>414</v>
      </c>
      <c r="E53" s="337">
        <v>1415.8</v>
      </c>
      <c r="F53" s="337"/>
    </row>
    <row r="54" spans="1:6" ht="37.5" customHeight="1">
      <c r="A54" s="467"/>
      <c r="B54" s="484"/>
      <c r="C54" s="341"/>
      <c r="D54" s="338" t="s">
        <v>59</v>
      </c>
      <c r="E54" s="339">
        <f>SUM(E52:E53)</f>
        <v>1515.8</v>
      </c>
      <c r="F54" s="339">
        <f>SUM(F52:F53)</f>
        <v>0</v>
      </c>
    </row>
    <row r="55" spans="1:6" ht="64.5" customHeight="1">
      <c r="A55" s="465" t="s">
        <v>83</v>
      </c>
      <c r="B55" s="489" t="s">
        <v>84</v>
      </c>
      <c r="C55" s="341"/>
      <c r="D55" s="336" t="s">
        <v>409</v>
      </c>
      <c r="E55" s="337">
        <f>5+7</f>
        <v>12</v>
      </c>
      <c r="F55" s="337"/>
    </row>
    <row r="56" spans="1:6" ht="47.25" customHeight="1">
      <c r="A56" s="466"/>
      <c r="B56" s="490"/>
      <c r="C56" s="341"/>
      <c r="D56" s="336" t="s">
        <v>58</v>
      </c>
      <c r="E56" s="337">
        <f>36+12+1</f>
        <v>49</v>
      </c>
      <c r="F56" s="337"/>
    </row>
    <row r="57" spans="1:6" ht="69.75" customHeight="1">
      <c r="A57" s="466"/>
      <c r="B57" s="490"/>
      <c r="C57" s="341"/>
      <c r="D57" s="336" t="s">
        <v>414</v>
      </c>
      <c r="E57" s="337">
        <f>5+3+1</f>
        <v>9</v>
      </c>
      <c r="F57" s="337"/>
    </row>
    <row r="58" spans="1:6" ht="50.25" customHeight="1">
      <c r="A58" s="467"/>
      <c r="B58" s="491"/>
      <c r="C58" s="340"/>
      <c r="D58" s="338" t="s">
        <v>59</v>
      </c>
      <c r="E58" s="339">
        <f>SUM(E55:E57)</f>
        <v>70</v>
      </c>
      <c r="F58" s="339">
        <f>SUM(F55:F57)</f>
        <v>0</v>
      </c>
    </row>
    <row r="59" spans="1:6" ht="100.5" customHeight="1">
      <c r="A59" s="465" t="s">
        <v>85</v>
      </c>
      <c r="B59" s="489" t="s">
        <v>690</v>
      </c>
      <c r="C59" s="341"/>
      <c r="D59" s="336" t="s">
        <v>414</v>
      </c>
      <c r="E59" s="337">
        <v>2608.2</v>
      </c>
      <c r="F59" s="337"/>
    </row>
    <row r="60" spans="1:6" ht="51.75" customHeight="1">
      <c r="A60" s="467"/>
      <c r="B60" s="491"/>
      <c r="C60" s="341"/>
      <c r="D60" s="338" t="s">
        <v>59</v>
      </c>
      <c r="E60" s="339">
        <f>SUM(E59)</f>
        <v>2608.2</v>
      </c>
      <c r="F60" s="339">
        <f>SUM(F59)</f>
        <v>0</v>
      </c>
    </row>
    <row r="61" spans="1:6" ht="51.75" customHeight="1">
      <c r="A61" s="465" t="s">
        <v>86</v>
      </c>
      <c r="B61" s="489" t="s">
        <v>541</v>
      </c>
      <c r="C61" s="341"/>
      <c r="D61" s="336" t="s">
        <v>62</v>
      </c>
      <c r="E61" s="337">
        <v>23135</v>
      </c>
      <c r="F61" s="337"/>
    </row>
    <row r="62" spans="1:6" ht="51.75" customHeight="1">
      <c r="A62" s="467"/>
      <c r="B62" s="491"/>
      <c r="C62" s="341"/>
      <c r="D62" s="338" t="s">
        <v>59</v>
      </c>
      <c r="E62" s="339">
        <f>SUM(E61)</f>
        <v>23135</v>
      </c>
      <c r="F62" s="339">
        <f>SUM(F61)</f>
        <v>0</v>
      </c>
    </row>
    <row r="63" spans="1:6" ht="28.5" customHeight="1">
      <c r="A63" s="342"/>
      <c r="B63" s="492" t="s">
        <v>87</v>
      </c>
      <c r="C63" s="493"/>
      <c r="D63" s="494"/>
      <c r="E63" s="339">
        <f>E21+E24+E26+E28+E31+E35+E37+E40+E43+E46+E49+E51+E54+E58+E60+E62</f>
        <v>233126.6</v>
      </c>
      <c r="F63" s="339">
        <f>F21+F24+F26+F28+F31+F35+F37+F40+F43+F46+F49+F51+F54+F58+F60+F62</f>
        <v>7984.5</v>
      </c>
    </row>
    <row r="64" spans="3:5" ht="12.75">
      <c r="C64" s="343"/>
      <c r="E64" s="343"/>
    </row>
    <row r="65" spans="3:5" ht="12.75">
      <c r="C65" s="343"/>
      <c r="E65" s="343"/>
    </row>
    <row r="66" spans="3:5" ht="12.75">
      <c r="C66" s="343"/>
      <c r="E66" s="343"/>
    </row>
    <row r="67" spans="1:6" ht="18.75">
      <c r="A67" s="344"/>
      <c r="C67" s="343"/>
      <c r="E67" s="495"/>
      <c r="F67" s="416"/>
    </row>
    <row r="68" spans="3:5" ht="12.75">
      <c r="C68" s="343"/>
      <c r="E68" s="343"/>
    </row>
    <row r="69" spans="3:5" ht="12.75">
      <c r="C69" s="343"/>
      <c r="E69" s="343"/>
    </row>
    <row r="70" spans="3:5" ht="12.75">
      <c r="C70" s="343"/>
      <c r="E70" s="343"/>
    </row>
    <row r="71" spans="3:5" ht="12.75">
      <c r="C71" s="343"/>
      <c r="E71" s="343"/>
    </row>
    <row r="72" spans="3:5" ht="12.75">
      <c r="C72" s="343"/>
      <c r="E72" s="343"/>
    </row>
    <row r="73" spans="3:5" ht="12.75">
      <c r="C73" s="343"/>
      <c r="E73" s="343"/>
    </row>
  </sheetData>
  <mergeCells count="47">
    <mergeCell ref="A61:A62"/>
    <mergeCell ref="B61:B62"/>
    <mergeCell ref="B63:D63"/>
    <mergeCell ref="E67:F67"/>
    <mergeCell ref="A55:A58"/>
    <mergeCell ref="B55:B58"/>
    <mergeCell ref="A59:A60"/>
    <mergeCell ref="B59:B60"/>
    <mergeCell ref="A50:A51"/>
    <mergeCell ref="B50:B51"/>
    <mergeCell ref="A52:A54"/>
    <mergeCell ref="B52:B54"/>
    <mergeCell ref="A44:A46"/>
    <mergeCell ref="B44:B46"/>
    <mergeCell ref="C44:C46"/>
    <mergeCell ref="A47:A49"/>
    <mergeCell ref="B47:B49"/>
    <mergeCell ref="C47:C49"/>
    <mergeCell ref="A38:A40"/>
    <mergeCell ref="B38:B40"/>
    <mergeCell ref="C38:C40"/>
    <mergeCell ref="A41:A43"/>
    <mergeCell ref="B41:B43"/>
    <mergeCell ref="C41:C43"/>
    <mergeCell ref="A32:A35"/>
    <mergeCell ref="B32:B35"/>
    <mergeCell ref="C32:C35"/>
    <mergeCell ref="A36:A37"/>
    <mergeCell ref="B36:B37"/>
    <mergeCell ref="C36:C37"/>
    <mergeCell ref="A27:A28"/>
    <mergeCell ref="B27:B28"/>
    <mergeCell ref="C27:C28"/>
    <mergeCell ref="A29:A31"/>
    <mergeCell ref="B29:B31"/>
    <mergeCell ref="C29:C31"/>
    <mergeCell ref="A22:A24"/>
    <mergeCell ref="B22:B24"/>
    <mergeCell ref="C22:C24"/>
    <mergeCell ref="A25:A26"/>
    <mergeCell ref="B25:B26"/>
    <mergeCell ref="C25:C26"/>
    <mergeCell ref="A12:F12"/>
    <mergeCell ref="B13:E13"/>
    <mergeCell ref="A16:A21"/>
    <mergeCell ref="B16:B21"/>
    <mergeCell ref="C16:C21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C1">
      <selection activeCell="G4" sqref="G4"/>
    </sheetView>
  </sheetViews>
  <sheetFormatPr defaultColWidth="9.140625" defaultRowHeight="12.75"/>
  <cols>
    <col min="1" max="1" width="6.421875" style="346" customWidth="1"/>
    <col min="2" max="2" width="79.421875" style="346" customWidth="1"/>
    <col min="3" max="3" width="17.8515625" style="197" customWidth="1"/>
    <col min="4" max="4" width="16.28125" style="346" customWidth="1"/>
    <col min="5" max="5" width="17.421875" style="197" customWidth="1"/>
    <col min="6" max="6" width="20.00390625" style="346" customWidth="1"/>
    <col min="7" max="7" width="9.57421875" style="346" bestFit="1" customWidth="1"/>
    <col min="8" max="16384" width="9.140625" style="346" customWidth="1"/>
  </cols>
  <sheetData>
    <row r="1" spans="1:6" ht="12.75">
      <c r="A1" s="345"/>
      <c r="B1" s="197"/>
      <c r="C1" s="201"/>
      <c r="D1" s="201"/>
      <c r="E1" s="496" t="s">
        <v>196</v>
      </c>
      <c r="F1" s="496"/>
    </row>
    <row r="2" spans="1:6" ht="12.75">
      <c r="A2" s="345"/>
      <c r="B2" s="197"/>
      <c r="C2" s="496" t="s">
        <v>197</v>
      </c>
      <c r="D2" s="496"/>
      <c r="E2" s="496"/>
      <c r="F2" s="496"/>
    </row>
    <row r="3" spans="1:6" ht="12.75">
      <c r="A3" s="345"/>
      <c r="B3" s="496" t="s">
        <v>91</v>
      </c>
      <c r="C3" s="496"/>
      <c r="D3" s="496"/>
      <c r="E3" s="496"/>
      <c r="F3" s="496"/>
    </row>
    <row r="4" spans="1:6" ht="12.75">
      <c r="A4" s="345"/>
      <c r="B4" s="201"/>
      <c r="C4" s="496" t="s">
        <v>440</v>
      </c>
      <c r="D4" s="496"/>
      <c r="E4" s="496"/>
      <c r="F4" s="496"/>
    </row>
    <row r="5" spans="1:6" ht="12.75">
      <c r="A5" s="345"/>
      <c r="B5" s="201"/>
      <c r="C5" s="201"/>
      <c r="D5" s="201"/>
      <c r="E5" s="201"/>
      <c r="F5" s="198"/>
    </row>
    <row r="6" spans="1:6" ht="12.75">
      <c r="A6" s="345"/>
      <c r="B6" s="201"/>
      <c r="C6" s="201"/>
      <c r="D6" s="201"/>
      <c r="E6" s="201"/>
      <c r="F6" s="198"/>
    </row>
    <row r="7" spans="1:6" ht="12.75">
      <c r="A7" s="345"/>
      <c r="B7" s="201"/>
      <c r="D7" s="496" t="s">
        <v>198</v>
      </c>
      <c r="E7" s="496"/>
      <c r="F7" s="496"/>
    </row>
    <row r="8" spans="1:6" ht="12.75">
      <c r="A8" s="345"/>
      <c r="B8" s="201"/>
      <c r="D8" s="496" t="s">
        <v>199</v>
      </c>
      <c r="E8" s="496"/>
      <c r="F8" s="496"/>
    </row>
    <row r="9" spans="1:6" ht="12.75">
      <c r="A9" s="345"/>
      <c r="B9" s="201"/>
      <c r="D9" s="496" t="s">
        <v>91</v>
      </c>
      <c r="E9" s="496"/>
      <c r="F9" s="496"/>
    </row>
    <row r="10" spans="1:6" ht="12.75">
      <c r="A10" s="345"/>
      <c r="B10" s="197"/>
      <c r="D10" s="201"/>
      <c r="E10" s="496" t="s">
        <v>200</v>
      </c>
      <c r="F10" s="496"/>
    </row>
    <row r="11" spans="1:6" ht="12.75">
      <c r="A11" s="345"/>
      <c r="B11" s="197"/>
      <c r="D11" s="201"/>
      <c r="E11" s="496"/>
      <c r="F11" s="496"/>
    </row>
    <row r="12" spans="1:6" ht="20.25">
      <c r="A12" s="497" t="s">
        <v>201</v>
      </c>
      <c r="B12" s="497"/>
      <c r="C12" s="497"/>
      <c r="D12" s="497"/>
      <c r="E12" s="497"/>
      <c r="F12" s="497"/>
    </row>
    <row r="13" spans="1:6" ht="18.75">
      <c r="A13" s="498" t="s">
        <v>202</v>
      </c>
      <c r="B13" s="498"/>
      <c r="C13" s="498"/>
      <c r="D13" s="498"/>
      <c r="E13" s="498"/>
      <c r="F13" s="498"/>
    </row>
    <row r="14" spans="1:6" ht="18.75">
      <c r="A14" s="498" t="s">
        <v>203</v>
      </c>
      <c r="B14" s="498"/>
      <c r="C14" s="498"/>
      <c r="D14" s="498"/>
      <c r="E14" s="498"/>
      <c r="F14" s="498"/>
    </row>
    <row r="15" spans="1:6" ht="20.25">
      <c r="A15" s="497" t="s">
        <v>204</v>
      </c>
      <c r="B15" s="497"/>
      <c r="C15" s="497"/>
      <c r="D15" s="497"/>
      <c r="E15" s="497"/>
      <c r="F15" s="497"/>
    </row>
    <row r="16" spans="1:6" ht="12.75">
      <c r="A16" s="345"/>
      <c r="B16" s="197"/>
      <c r="D16" s="347"/>
      <c r="F16" s="348" t="s">
        <v>205</v>
      </c>
    </row>
    <row r="17" spans="1:6" ht="12.75" customHeight="1">
      <c r="A17" s="499" t="s">
        <v>206</v>
      </c>
      <c r="B17" s="500" t="s">
        <v>386</v>
      </c>
      <c r="C17" s="499" t="s">
        <v>207</v>
      </c>
      <c r="D17" s="499" t="s">
        <v>208</v>
      </c>
      <c r="E17" s="499" t="s">
        <v>209</v>
      </c>
      <c r="F17" s="499" t="s">
        <v>210</v>
      </c>
    </row>
    <row r="18" spans="1:7" s="350" customFormat="1" ht="12.75">
      <c r="A18" s="499"/>
      <c r="B18" s="500"/>
      <c r="C18" s="499"/>
      <c r="D18" s="499"/>
      <c r="E18" s="499"/>
      <c r="F18" s="499"/>
      <c r="G18" s="346"/>
    </row>
    <row r="19" spans="1:6" ht="18.75" customHeight="1">
      <c r="A19" s="499"/>
      <c r="B19" s="500"/>
      <c r="C19" s="499"/>
      <c r="D19" s="499"/>
      <c r="E19" s="499"/>
      <c r="F19" s="499"/>
    </row>
    <row r="20" spans="1:6" ht="12.75">
      <c r="A20" s="349">
        <v>1</v>
      </c>
      <c r="B20" s="349">
        <v>2</v>
      </c>
      <c r="C20" s="351">
        <v>3</v>
      </c>
      <c r="D20" s="351">
        <v>4</v>
      </c>
      <c r="E20" s="351">
        <v>5</v>
      </c>
      <c r="F20" s="352">
        <v>6</v>
      </c>
    </row>
    <row r="21" spans="1:7" ht="12.75">
      <c r="A21" s="349" t="s">
        <v>211</v>
      </c>
      <c r="B21" s="353" t="s">
        <v>212</v>
      </c>
      <c r="C21" s="354">
        <f>C22+C36</f>
        <v>88818.1</v>
      </c>
      <c r="D21" s="354">
        <v>101250</v>
      </c>
      <c r="E21" s="354">
        <v>49699.291</v>
      </c>
      <c r="F21" s="354">
        <f>C21+D21+E21</f>
        <v>239767.391</v>
      </c>
      <c r="G21" s="350"/>
    </row>
    <row r="22" spans="1:6" ht="38.25">
      <c r="A22" s="355" t="s">
        <v>54</v>
      </c>
      <c r="B22" s="356" t="s">
        <v>213</v>
      </c>
      <c r="C22" s="357">
        <f>86488+C28</f>
        <v>88783.5</v>
      </c>
      <c r="D22" s="357">
        <v>93250</v>
      </c>
      <c r="E22" s="357">
        <v>49699.291</v>
      </c>
      <c r="F22" s="357">
        <f>C22+D22+E22</f>
        <v>231732.791</v>
      </c>
    </row>
    <row r="23" spans="1:6" ht="12.75">
      <c r="A23" s="358"/>
      <c r="B23" s="359" t="s">
        <v>718</v>
      </c>
      <c r="C23" s="360"/>
      <c r="D23" s="360">
        <v>0</v>
      </c>
      <c r="E23" s="360">
        <v>0</v>
      </c>
      <c r="F23" s="361">
        <f aca="true" t="shared" si="0" ref="F23:F69">C23+D23+E23</f>
        <v>0</v>
      </c>
    </row>
    <row r="24" spans="1:7" ht="12.75">
      <c r="A24" s="362" t="s">
        <v>214</v>
      </c>
      <c r="B24" s="363" t="s">
        <v>215</v>
      </c>
      <c r="C24" s="360">
        <v>41353.5</v>
      </c>
      <c r="D24" s="360">
        <v>0</v>
      </c>
      <c r="E24" s="360">
        <v>13491.212</v>
      </c>
      <c r="F24" s="361">
        <f t="shared" si="0"/>
        <v>54844.712</v>
      </c>
      <c r="G24" s="364"/>
    </row>
    <row r="25" spans="1:7" ht="12.75">
      <c r="A25" s="362" t="s">
        <v>216</v>
      </c>
      <c r="B25" s="365" t="s">
        <v>217</v>
      </c>
      <c r="C25" s="361">
        <v>41353.5</v>
      </c>
      <c r="D25" s="361">
        <v>0</v>
      </c>
      <c r="E25" s="361">
        <v>13491.212</v>
      </c>
      <c r="F25" s="361">
        <f t="shared" si="0"/>
        <v>54844.712</v>
      </c>
      <c r="G25" s="364"/>
    </row>
    <row r="26" spans="1:7" ht="12.75">
      <c r="A26" s="362"/>
      <c r="B26" s="365" t="s">
        <v>218</v>
      </c>
      <c r="C26" s="361">
        <v>36425</v>
      </c>
      <c r="D26" s="361">
        <v>0</v>
      </c>
      <c r="E26" s="361">
        <v>1726.21218</v>
      </c>
      <c r="F26" s="361">
        <f t="shared" si="0"/>
        <v>38151.21218</v>
      </c>
      <c r="G26" s="364"/>
    </row>
    <row r="27" spans="1:7" ht="12.75">
      <c r="A27" s="362"/>
      <c r="B27" s="365" t="s">
        <v>219</v>
      </c>
      <c r="C27" s="361">
        <v>2633</v>
      </c>
      <c r="D27" s="361">
        <v>0</v>
      </c>
      <c r="E27" s="361">
        <v>11765</v>
      </c>
      <c r="F27" s="361">
        <f t="shared" si="0"/>
        <v>14398</v>
      </c>
      <c r="G27" s="364"/>
    </row>
    <row r="28" spans="1:7" ht="12.75">
      <c r="A28" s="362" t="s">
        <v>220</v>
      </c>
      <c r="B28" s="365" t="s">
        <v>221</v>
      </c>
      <c r="C28" s="361">
        <v>2295.5</v>
      </c>
      <c r="D28" s="361"/>
      <c r="E28" s="361"/>
      <c r="F28" s="361">
        <f t="shared" si="0"/>
        <v>2295.5</v>
      </c>
      <c r="G28" s="364"/>
    </row>
    <row r="29" spans="1:6" ht="38.25">
      <c r="A29" s="366" t="s">
        <v>222</v>
      </c>
      <c r="B29" s="363" t="s">
        <v>223</v>
      </c>
      <c r="C29" s="360">
        <v>37430</v>
      </c>
      <c r="D29" s="360">
        <v>86050</v>
      </c>
      <c r="E29" s="360">
        <v>36208.079</v>
      </c>
      <c r="F29" s="360">
        <f t="shared" si="0"/>
        <v>159688.079</v>
      </c>
    </row>
    <row r="30" spans="1:6" ht="12.75">
      <c r="A30" s="366" t="s">
        <v>224</v>
      </c>
      <c r="B30" s="365" t="s">
        <v>225</v>
      </c>
      <c r="C30" s="361">
        <v>37430</v>
      </c>
      <c r="D30" s="361">
        <v>86050</v>
      </c>
      <c r="E30" s="361">
        <v>36208.079</v>
      </c>
      <c r="F30" s="361">
        <f t="shared" si="0"/>
        <v>159688.079</v>
      </c>
    </row>
    <row r="31" spans="1:6" ht="25.5">
      <c r="A31" s="366" t="s">
        <v>226</v>
      </c>
      <c r="B31" s="365" t="s">
        <v>227</v>
      </c>
      <c r="C31" s="361"/>
      <c r="D31" s="354">
        <v>0</v>
      </c>
      <c r="E31" s="361">
        <v>0</v>
      </c>
      <c r="F31" s="361">
        <f t="shared" si="0"/>
        <v>0</v>
      </c>
    </row>
    <row r="32" spans="1:6" ht="25.5">
      <c r="A32" s="367" t="s">
        <v>228</v>
      </c>
      <c r="B32" s="363" t="s">
        <v>514</v>
      </c>
      <c r="C32" s="360">
        <v>10000</v>
      </c>
      <c r="D32" s="360">
        <v>7200</v>
      </c>
      <c r="E32" s="360">
        <v>0</v>
      </c>
      <c r="F32" s="361">
        <f t="shared" si="0"/>
        <v>17200</v>
      </c>
    </row>
    <row r="33" spans="1:6" ht="12.75">
      <c r="A33" s="368" t="s">
        <v>229</v>
      </c>
      <c r="B33" s="365" t="s">
        <v>230</v>
      </c>
      <c r="C33" s="361">
        <v>10000</v>
      </c>
      <c r="D33" s="361">
        <v>5550</v>
      </c>
      <c r="E33" s="361">
        <v>0</v>
      </c>
      <c r="F33" s="361">
        <f t="shared" si="0"/>
        <v>15550</v>
      </c>
    </row>
    <row r="34" spans="1:6" ht="25.5">
      <c r="A34" s="368"/>
      <c r="B34" s="365" t="s">
        <v>231</v>
      </c>
      <c r="C34" s="361">
        <v>406.1</v>
      </c>
      <c r="D34" s="361">
        <v>0</v>
      </c>
      <c r="E34" s="361">
        <v>0</v>
      </c>
      <c r="F34" s="361">
        <f t="shared" si="0"/>
        <v>406.1</v>
      </c>
    </row>
    <row r="35" spans="1:7" s="350" customFormat="1" ht="12.75">
      <c r="A35" s="368" t="s">
        <v>232</v>
      </c>
      <c r="B35" s="365" t="s">
        <v>233</v>
      </c>
      <c r="C35" s="361"/>
      <c r="D35" s="361">
        <v>1650</v>
      </c>
      <c r="E35" s="361"/>
      <c r="F35" s="361">
        <f t="shared" si="0"/>
        <v>1650</v>
      </c>
      <c r="G35" s="346"/>
    </row>
    <row r="36" spans="1:6" ht="25.5">
      <c r="A36" s="366" t="s">
        <v>60</v>
      </c>
      <c r="B36" s="369" t="s">
        <v>234</v>
      </c>
      <c r="C36" s="361">
        <v>34.6</v>
      </c>
      <c r="D36" s="361">
        <v>0</v>
      </c>
      <c r="E36" s="360">
        <v>0</v>
      </c>
      <c r="F36" s="361">
        <f t="shared" si="0"/>
        <v>34.6</v>
      </c>
    </row>
    <row r="37" spans="1:6" ht="12.75">
      <c r="A37" s="366" t="s">
        <v>63</v>
      </c>
      <c r="B37" s="370" t="s">
        <v>235</v>
      </c>
      <c r="C37" s="354"/>
      <c r="D37" s="361">
        <v>8000</v>
      </c>
      <c r="E37" s="360">
        <v>0</v>
      </c>
      <c r="F37" s="361">
        <f t="shared" si="0"/>
        <v>8000</v>
      </c>
    </row>
    <row r="38" spans="1:7" ht="12.75">
      <c r="A38" s="371" t="s">
        <v>60</v>
      </c>
      <c r="B38" s="353" t="s">
        <v>236</v>
      </c>
      <c r="C38" s="354">
        <v>27491.372</v>
      </c>
      <c r="D38" s="354">
        <v>0</v>
      </c>
      <c r="E38" s="354">
        <v>0</v>
      </c>
      <c r="F38" s="354">
        <f t="shared" si="0"/>
        <v>27491.372</v>
      </c>
      <c r="G38" s="350"/>
    </row>
    <row r="39" spans="1:6" ht="12.75">
      <c r="A39" s="366" t="s">
        <v>237</v>
      </c>
      <c r="B39" s="365" t="s">
        <v>238</v>
      </c>
      <c r="C39" s="361">
        <v>3000</v>
      </c>
      <c r="D39" s="354">
        <v>0</v>
      </c>
      <c r="E39" s="361">
        <v>0</v>
      </c>
      <c r="F39" s="361">
        <f t="shared" si="0"/>
        <v>3000</v>
      </c>
    </row>
    <row r="40" spans="1:6" ht="25.5">
      <c r="A40" s="368"/>
      <c r="B40" s="365" t="s">
        <v>239</v>
      </c>
      <c r="C40" s="361">
        <v>2400</v>
      </c>
      <c r="D40" s="354">
        <v>0</v>
      </c>
      <c r="E40" s="361">
        <v>0</v>
      </c>
      <c r="F40" s="361">
        <f t="shared" si="0"/>
        <v>2400</v>
      </c>
    </row>
    <row r="41" spans="1:6" ht="12.75">
      <c r="A41" s="368" t="s">
        <v>240</v>
      </c>
      <c r="B41" s="365" t="s">
        <v>241</v>
      </c>
      <c r="C41" s="361">
        <v>4070</v>
      </c>
      <c r="D41" s="354">
        <v>0</v>
      </c>
      <c r="E41" s="361">
        <v>0</v>
      </c>
      <c r="F41" s="361">
        <f t="shared" si="0"/>
        <v>4070</v>
      </c>
    </row>
    <row r="42" spans="1:6" ht="25.5">
      <c r="A42" s="368" t="s">
        <v>242</v>
      </c>
      <c r="B42" s="372" t="s">
        <v>243</v>
      </c>
      <c r="C42" s="361">
        <v>400</v>
      </c>
      <c r="D42" s="354">
        <v>0</v>
      </c>
      <c r="E42" s="361">
        <v>0</v>
      </c>
      <c r="F42" s="361">
        <f t="shared" si="0"/>
        <v>400</v>
      </c>
    </row>
    <row r="43" spans="1:6" ht="12.75">
      <c r="A43" s="368" t="s">
        <v>244</v>
      </c>
      <c r="B43" s="365" t="s">
        <v>245</v>
      </c>
      <c r="C43" s="361">
        <v>20021.372</v>
      </c>
      <c r="D43" s="361">
        <v>0</v>
      </c>
      <c r="E43" s="361">
        <v>0</v>
      </c>
      <c r="F43" s="361">
        <f t="shared" si="0"/>
        <v>20021.372</v>
      </c>
    </row>
    <row r="44" spans="1:6" ht="12.75">
      <c r="A44" s="373"/>
      <c r="B44" s="374" t="s">
        <v>246</v>
      </c>
      <c r="C44" s="354">
        <v>0</v>
      </c>
      <c r="D44" s="354">
        <v>0</v>
      </c>
      <c r="E44" s="361">
        <v>0</v>
      </c>
      <c r="F44" s="361">
        <f t="shared" si="0"/>
        <v>0</v>
      </c>
    </row>
    <row r="45" spans="1:6" ht="12.75">
      <c r="A45" s="368" t="s">
        <v>247</v>
      </c>
      <c r="B45" s="375" t="s">
        <v>248</v>
      </c>
      <c r="C45" s="361">
        <v>1787.74</v>
      </c>
      <c r="D45" s="354">
        <v>0</v>
      </c>
      <c r="E45" s="361">
        <v>0</v>
      </c>
      <c r="F45" s="361">
        <f t="shared" si="0"/>
        <v>1787.74</v>
      </c>
    </row>
    <row r="46" spans="1:6" ht="25.5">
      <c r="A46" s="368"/>
      <c r="B46" s="375" t="s">
        <v>249</v>
      </c>
      <c r="C46" s="361">
        <v>67.7</v>
      </c>
      <c r="D46" s="354">
        <v>0</v>
      </c>
      <c r="E46" s="361">
        <v>0</v>
      </c>
      <c r="F46" s="361">
        <f t="shared" si="0"/>
        <v>67.7</v>
      </c>
    </row>
    <row r="47" spans="1:6" ht="12.75">
      <c r="A47" s="368" t="s">
        <v>250</v>
      </c>
      <c r="B47" s="372" t="s">
        <v>251</v>
      </c>
      <c r="C47" s="361">
        <v>1050</v>
      </c>
      <c r="D47" s="354">
        <v>0</v>
      </c>
      <c r="E47" s="361">
        <v>0</v>
      </c>
      <c r="F47" s="361">
        <f t="shared" si="0"/>
        <v>1050</v>
      </c>
    </row>
    <row r="48" spans="1:6" ht="12.75">
      <c r="A48" s="376" t="s">
        <v>252</v>
      </c>
      <c r="B48" s="372" t="s">
        <v>253</v>
      </c>
      <c r="C48" s="361">
        <v>2433.632</v>
      </c>
      <c r="D48" s="354">
        <v>0</v>
      </c>
      <c r="E48" s="361">
        <v>0</v>
      </c>
      <c r="F48" s="361">
        <f t="shared" si="0"/>
        <v>2433.632</v>
      </c>
    </row>
    <row r="49" spans="1:6" ht="12.75">
      <c r="A49" s="368" t="s">
        <v>254</v>
      </c>
      <c r="B49" s="372" t="s">
        <v>255</v>
      </c>
      <c r="C49" s="361">
        <v>3980</v>
      </c>
      <c r="D49" s="354">
        <v>0</v>
      </c>
      <c r="E49" s="361">
        <v>0</v>
      </c>
      <c r="F49" s="361">
        <f t="shared" si="0"/>
        <v>3980</v>
      </c>
    </row>
    <row r="50" spans="1:6" ht="25.5">
      <c r="A50" s="368" t="s">
        <v>256</v>
      </c>
      <c r="B50" s="372" t="s">
        <v>257</v>
      </c>
      <c r="C50" s="361">
        <v>2360</v>
      </c>
      <c r="D50" s="354">
        <v>0</v>
      </c>
      <c r="E50" s="361">
        <v>0</v>
      </c>
      <c r="F50" s="361">
        <f t="shared" si="0"/>
        <v>2360</v>
      </c>
    </row>
    <row r="51" spans="1:7" s="350" customFormat="1" ht="25.5">
      <c r="A51" s="368" t="s">
        <v>258</v>
      </c>
      <c r="B51" s="375" t="s">
        <v>259</v>
      </c>
      <c r="C51" s="361">
        <v>4560</v>
      </c>
      <c r="D51" s="354">
        <v>0</v>
      </c>
      <c r="E51" s="361">
        <v>0</v>
      </c>
      <c r="F51" s="361">
        <f t="shared" si="0"/>
        <v>4560</v>
      </c>
      <c r="G51" s="346"/>
    </row>
    <row r="52" spans="1:6" ht="12.75">
      <c r="A52" s="368" t="s">
        <v>260</v>
      </c>
      <c r="B52" s="372" t="s">
        <v>261</v>
      </c>
      <c r="C52" s="361">
        <v>3550</v>
      </c>
      <c r="D52" s="354">
        <v>0</v>
      </c>
      <c r="E52" s="361">
        <v>0</v>
      </c>
      <c r="F52" s="361">
        <f t="shared" si="0"/>
        <v>3550</v>
      </c>
    </row>
    <row r="53" spans="1:7" s="350" customFormat="1" ht="25.5">
      <c r="A53" s="368" t="s">
        <v>262</v>
      </c>
      <c r="B53" s="375" t="s">
        <v>263</v>
      </c>
      <c r="C53" s="361">
        <v>300</v>
      </c>
      <c r="D53" s="354">
        <v>0</v>
      </c>
      <c r="E53" s="361">
        <v>0</v>
      </c>
      <c r="F53" s="361">
        <f t="shared" si="0"/>
        <v>300</v>
      </c>
      <c r="G53" s="346"/>
    </row>
    <row r="54" spans="1:7" ht="12.75">
      <c r="A54" s="349" t="s">
        <v>63</v>
      </c>
      <c r="B54" s="353" t="s">
        <v>264</v>
      </c>
      <c r="C54" s="354">
        <f>C55</f>
        <v>1217.8000000000002</v>
      </c>
      <c r="D54" s="354"/>
      <c r="E54" s="354"/>
      <c r="F54" s="354">
        <f t="shared" si="0"/>
        <v>1217.8000000000002</v>
      </c>
      <c r="G54" s="350"/>
    </row>
    <row r="55" spans="1:6" ht="12.75">
      <c r="A55" s="368" t="s">
        <v>265</v>
      </c>
      <c r="B55" s="365" t="s">
        <v>266</v>
      </c>
      <c r="C55" s="361">
        <f>3513.3-2295.5</f>
        <v>1217.8000000000002</v>
      </c>
      <c r="D55" s="361">
        <v>0</v>
      </c>
      <c r="E55" s="361">
        <v>0</v>
      </c>
      <c r="F55" s="361">
        <f t="shared" si="0"/>
        <v>1217.8000000000002</v>
      </c>
    </row>
    <row r="56" spans="1:7" ht="13.5" customHeight="1">
      <c r="A56" s="349">
        <v>4</v>
      </c>
      <c r="B56" s="353" t="s">
        <v>267</v>
      </c>
      <c r="C56" s="354">
        <v>27796.7</v>
      </c>
      <c r="D56" s="354">
        <v>0</v>
      </c>
      <c r="E56" s="354">
        <v>0</v>
      </c>
      <c r="F56" s="354">
        <f t="shared" si="0"/>
        <v>27796.7</v>
      </c>
      <c r="G56" s="350"/>
    </row>
    <row r="57" spans="1:7" s="350" customFormat="1" ht="12.75">
      <c r="A57" s="377" t="s">
        <v>268</v>
      </c>
      <c r="B57" s="370" t="s">
        <v>269</v>
      </c>
      <c r="C57" s="361">
        <v>1837.5</v>
      </c>
      <c r="D57" s="354">
        <v>0</v>
      </c>
      <c r="E57" s="361">
        <v>0</v>
      </c>
      <c r="F57" s="361">
        <f t="shared" si="0"/>
        <v>1837.5</v>
      </c>
      <c r="G57" s="346"/>
    </row>
    <row r="58" spans="1:6" ht="15" customHeight="1">
      <c r="A58" s="376" t="s">
        <v>270</v>
      </c>
      <c r="B58" s="365" t="s">
        <v>271</v>
      </c>
      <c r="C58" s="361">
        <v>17800</v>
      </c>
      <c r="D58" s="354">
        <v>0</v>
      </c>
      <c r="E58" s="361">
        <v>0</v>
      </c>
      <c r="F58" s="361">
        <f t="shared" si="0"/>
        <v>17800</v>
      </c>
    </row>
    <row r="59" spans="1:7" s="350" customFormat="1" ht="12.75">
      <c r="A59" s="368" t="s">
        <v>272</v>
      </c>
      <c r="B59" s="365" t="s">
        <v>273</v>
      </c>
      <c r="C59" s="361">
        <v>8159.2</v>
      </c>
      <c r="D59" s="354">
        <v>0</v>
      </c>
      <c r="E59" s="361">
        <v>0</v>
      </c>
      <c r="F59" s="361">
        <f t="shared" si="0"/>
        <v>8159.2</v>
      </c>
      <c r="G59" s="346"/>
    </row>
    <row r="60" spans="1:7" ht="12.75">
      <c r="A60" s="349" t="s">
        <v>65</v>
      </c>
      <c r="B60" s="353" t="s">
        <v>274</v>
      </c>
      <c r="C60" s="354">
        <v>1060</v>
      </c>
      <c r="D60" s="354">
        <v>0</v>
      </c>
      <c r="E60" s="354">
        <v>0</v>
      </c>
      <c r="F60" s="354">
        <f t="shared" si="0"/>
        <v>1060</v>
      </c>
      <c r="G60" s="350"/>
    </row>
    <row r="61" spans="1:6" ht="25.5">
      <c r="A61" s="349"/>
      <c r="B61" s="370" t="s">
        <v>239</v>
      </c>
      <c r="C61" s="361">
        <v>560</v>
      </c>
      <c r="D61" s="354">
        <v>0</v>
      </c>
      <c r="E61" s="354">
        <v>0</v>
      </c>
      <c r="F61" s="361">
        <f t="shared" si="0"/>
        <v>560</v>
      </c>
    </row>
    <row r="62" spans="1:7" ht="12.75">
      <c r="A62" s="349" t="s">
        <v>67</v>
      </c>
      <c r="B62" s="353" t="s">
        <v>275</v>
      </c>
      <c r="C62" s="354">
        <v>11496.8</v>
      </c>
      <c r="D62" s="354">
        <v>11500</v>
      </c>
      <c r="E62" s="354">
        <v>0</v>
      </c>
      <c r="F62" s="354">
        <f t="shared" si="0"/>
        <v>22996.8</v>
      </c>
      <c r="G62" s="350"/>
    </row>
    <row r="63" spans="1:6" ht="12.75">
      <c r="A63" s="368" t="s">
        <v>276</v>
      </c>
      <c r="B63" s="378" t="s">
        <v>277</v>
      </c>
      <c r="C63" s="361">
        <v>5000</v>
      </c>
      <c r="D63" s="361">
        <v>3500</v>
      </c>
      <c r="E63" s="361">
        <v>0</v>
      </c>
      <c r="F63" s="361">
        <f t="shared" si="0"/>
        <v>8500</v>
      </c>
    </row>
    <row r="64" spans="1:6" ht="12.75">
      <c r="A64" s="368" t="s">
        <v>278</v>
      </c>
      <c r="B64" s="378" t="s">
        <v>279</v>
      </c>
      <c r="C64" s="354">
        <v>0</v>
      </c>
      <c r="D64" s="361">
        <v>8000</v>
      </c>
      <c r="E64" s="361">
        <v>0</v>
      </c>
      <c r="F64" s="361">
        <f t="shared" si="0"/>
        <v>8000</v>
      </c>
    </row>
    <row r="65" spans="1:6" ht="12.75">
      <c r="A65" s="368" t="s">
        <v>280</v>
      </c>
      <c r="B65" s="365" t="s">
        <v>281</v>
      </c>
      <c r="C65" s="361">
        <v>0</v>
      </c>
      <c r="D65" s="354">
        <v>0</v>
      </c>
      <c r="E65" s="361">
        <v>0</v>
      </c>
      <c r="F65" s="361">
        <f t="shared" si="0"/>
        <v>0</v>
      </c>
    </row>
    <row r="66" spans="1:7" s="350" customFormat="1" ht="12.75">
      <c r="A66" s="368" t="s">
        <v>282</v>
      </c>
      <c r="B66" s="378" t="s">
        <v>283</v>
      </c>
      <c r="C66" s="361">
        <v>2114.79</v>
      </c>
      <c r="D66" s="354">
        <v>0</v>
      </c>
      <c r="E66" s="361">
        <v>0</v>
      </c>
      <c r="F66" s="361">
        <f t="shared" si="0"/>
        <v>2114.79</v>
      </c>
      <c r="G66" s="346"/>
    </row>
    <row r="67" spans="1:6" ht="12.75">
      <c r="A67" s="368" t="s">
        <v>284</v>
      </c>
      <c r="B67" s="378" t="s">
        <v>285</v>
      </c>
      <c r="C67" s="361">
        <v>3300</v>
      </c>
      <c r="D67" s="354">
        <v>0</v>
      </c>
      <c r="E67" s="361">
        <v>0</v>
      </c>
      <c r="F67" s="361">
        <f t="shared" si="0"/>
        <v>3300</v>
      </c>
    </row>
    <row r="68" spans="1:6" ht="25.5">
      <c r="A68" s="368" t="s">
        <v>286</v>
      </c>
      <c r="B68" s="378" t="s">
        <v>287</v>
      </c>
      <c r="C68" s="361">
        <v>1081.96795</v>
      </c>
      <c r="D68" s="354">
        <v>0</v>
      </c>
      <c r="E68" s="361">
        <v>0</v>
      </c>
      <c r="F68" s="361">
        <f t="shared" si="0"/>
        <v>1081.96795</v>
      </c>
    </row>
    <row r="69" spans="1:7" ht="25.5">
      <c r="A69" s="352" t="s">
        <v>288</v>
      </c>
      <c r="B69" s="379" t="s">
        <v>289</v>
      </c>
      <c r="C69" s="354">
        <v>829.59128</v>
      </c>
      <c r="D69" s="354">
        <v>0</v>
      </c>
      <c r="E69" s="354">
        <v>0</v>
      </c>
      <c r="F69" s="354">
        <f t="shared" si="0"/>
        <v>829.59128</v>
      </c>
      <c r="G69" s="350"/>
    </row>
    <row r="70" spans="1:6" ht="12.75">
      <c r="A70" s="380" t="s">
        <v>743</v>
      </c>
      <c r="B70" s="381" t="s">
        <v>290</v>
      </c>
      <c r="C70" s="354">
        <v>158710.352</v>
      </c>
      <c r="D70" s="354">
        <v>112750</v>
      </c>
      <c r="E70" s="354">
        <v>49699.291</v>
      </c>
      <c r="F70" s="354">
        <v>321159.7</v>
      </c>
    </row>
    <row r="71" ht="12.75">
      <c r="F71" s="364"/>
    </row>
    <row r="72" spans="3:6" ht="12.75">
      <c r="C72" s="382"/>
      <c r="F72" s="364"/>
    </row>
    <row r="74" ht="12.75">
      <c r="C74" s="382"/>
    </row>
  </sheetData>
  <mergeCells count="19">
    <mergeCell ref="A15:F15"/>
    <mergeCell ref="A17:A19"/>
    <mergeCell ref="B17:B19"/>
    <mergeCell ref="C17:C19"/>
    <mergeCell ref="D17:D19"/>
    <mergeCell ref="E17:E19"/>
    <mergeCell ref="F17:F19"/>
    <mergeCell ref="E11:F11"/>
    <mergeCell ref="A12:F12"/>
    <mergeCell ref="A13:F13"/>
    <mergeCell ref="A14:F14"/>
    <mergeCell ref="D7:F7"/>
    <mergeCell ref="D8:F8"/>
    <mergeCell ref="D9:F9"/>
    <mergeCell ref="E10:F10"/>
    <mergeCell ref="E1:F1"/>
    <mergeCell ref="C2:F2"/>
    <mergeCell ref="B3:F3"/>
    <mergeCell ref="C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potilicina</cp:lastModifiedBy>
  <cp:lastPrinted>2008-09-04T04:16:01Z</cp:lastPrinted>
  <dcterms:created xsi:type="dcterms:W3CDTF">1996-10-14T23:33:28Z</dcterms:created>
  <dcterms:modified xsi:type="dcterms:W3CDTF">2008-09-08T03:48:04Z</dcterms:modified>
  <cp:category/>
  <cp:version/>
  <cp:contentType/>
  <cp:contentStatus/>
</cp:coreProperties>
</file>